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80" yWindow="0" windowWidth="20640" windowHeight="11120" tabRatio="706" firstSheet="3" activeTab="3"/>
  </bookViews>
  <sheets>
    <sheet name="PLEASE FILL IN HERE FIRST!!!" sheetId="1" state="hidden" r:id="rId1"/>
    <sheet name="Prospectus" sheetId="2" state="hidden" r:id="rId2"/>
    <sheet name="Preliminary" sheetId="3" state="hidden" r:id="rId3"/>
    <sheet name="Accommodation" sheetId="4" r:id="rId4"/>
    <sheet name="Travel" sheetId="5" r:id="rId5"/>
    <sheet name="Accommodation_old" sheetId="6" state="hidden" r:id="rId6"/>
    <sheet name="Listes" sheetId="7" state="hidden" r:id="rId7"/>
    <sheet name="Tabelle1" sheetId="8" state="hidden" r:id="rId8"/>
    <sheet name="Sheet1" sheetId="9" state="hidden" r:id="rId9"/>
    <sheet name="Blatt1" sheetId="10" state="hidden" r:id="rId10"/>
  </sheets>
  <externalReferences>
    <externalReference r:id="rId13"/>
  </externalReferences>
  <definedNames>
    <definedName name="Balls">'Listes'!$D$2:$D$28</definedName>
    <definedName name="bd">'[1]bd'!$A$2:$K$21</definedName>
    <definedName name="currency">OFFSET('Listes'!$G$1,1,,COUNTA('Listes'!$G:$G)-1)</definedName>
    <definedName name="CurrencyList" localSheetId="0">'PLEASE FILL IN HERE FIRST!!!'!$D$45:$D$71</definedName>
    <definedName name="_xlnm.Print_Area" localSheetId="3">'Accommodation'!$A$1:$Q$50</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'Prospectus'!$A$1:$J$197</definedName>
    <definedName name="_xlnm.Print_Area" localSheetId="4">'Travel'!$A$1:$M$51</definedName>
    <definedName name="Events">'PLEASE FILL IN HERE FIRST!!!'!$P$7:$P$17</definedName>
    <definedName name="hours">OFFSET('Listes'!$H$1,1,,COUNTA('Listes'!$H:$H)-1)</definedName>
    <definedName name="Men´s_Singles__MS">'PLEASE FILL IN HERE FIRST!!!'!$P$7:$P$17</definedName>
    <definedName name="nb_tables">'Listes'!$A$2:$A$101</definedName>
    <definedName name="Sports_Floor">'Listes'!$E$2:$E$11</definedName>
    <definedName name="Tables">'Listes'!$C$2:$C$129</definedName>
  </definedNames>
  <calcPr fullCalcOnLoad="1"/>
</workbook>
</file>

<file path=xl/comments1.xml><?xml version="1.0" encoding="utf-8"?>
<comments xmlns="http://schemas.openxmlformats.org/spreadsheetml/2006/main">
  <authors>
    <author>Karl Jindrak</author>
  </authors>
  <commentList>
    <comment ref="B49" authorId="0">
      <text>
        <r>
          <rPr>
            <b/>
            <sz val="9"/>
            <rFont val="Tahoma"/>
            <family val="2"/>
          </rPr>
          <t>Karl Jindrak:</t>
        </r>
        <r>
          <rPr>
            <sz val="9"/>
            <rFont val="Tahoma"/>
            <family val="2"/>
          </rPr>
          <t xml:space="preserve">
Please enter only the amount without any curreny. For example: "110" and not "110Euro"</t>
        </r>
      </text>
    </comment>
    <comment ref="B83" authorId="0">
      <text>
        <r>
          <rPr>
            <b/>
            <sz val="9"/>
            <rFont val="Tahoma"/>
            <family val="2"/>
          </rPr>
          <t>Karl Jindrak:</t>
        </r>
        <r>
          <rPr>
            <sz val="9"/>
            <rFont val="Tahoma"/>
            <family val="2"/>
          </rPr>
          <t xml:space="preserve">
Please enter only the amount without any curreny. For example: "110" and not "110Euro"</t>
        </r>
      </text>
    </comment>
    <comment ref="A83" authorId="0">
      <text>
        <r>
          <rPr>
            <b/>
            <sz val="9"/>
            <rFont val="Tahoma"/>
            <family val="2"/>
          </rPr>
          <t>Karl Jindrak:</t>
        </r>
        <r>
          <rPr>
            <sz val="9"/>
            <rFont val="Tahoma"/>
            <family val="2"/>
          </rPr>
          <t xml:space="preserve">
Please enter only the amount without any curreny. For example: "110" and not "110Euro"</t>
        </r>
      </text>
    </comment>
    <comment ref="B7" authorId="0">
      <text>
        <r>
          <rPr>
            <b/>
            <sz val="9"/>
            <rFont val="Arial"/>
            <family val="0"/>
          </rPr>
          <t>PLEASE USE THE DROP DOWN MENU!</t>
        </r>
        <r>
          <rPr>
            <sz val="9"/>
            <rFont val="Arial"/>
            <family val="0"/>
          </rPr>
          <t xml:space="preserve">
</t>
        </r>
      </text>
    </comment>
    <comment ref="B43" authorId="0">
      <text>
        <r>
          <rPr>
            <b/>
            <sz val="9"/>
            <rFont val="Arial"/>
            <family val="0"/>
          </rPr>
          <t>PLEASE USE THE DROP DOWN MENU!</t>
        </r>
        <r>
          <rPr>
            <sz val="9"/>
            <rFont val="Arial"/>
            <family val="0"/>
          </rPr>
          <t xml:space="preserve">
</t>
        </r>
      </text>
    </comment>
    <comment ref="B57" authorId="0">
      <text>
        <r>
          <rPr>
            <b/>
            <sz val="9"/>
            <rFont val="Arial"/>
            <family val="0"/>
          </rPr>
          <t>PLEASE USE THE DROP DOWN MENU!</t>
        </r>
        <r>
          <rPr>
            <sz val="9"/>
            <rFont val="Arial"/>
            <family val="0"/>
          </rPr>
          <t xml:space="preserve">
</t>
        </r>
      </text>
    </comment>
    <comment ref="B59" authorId="0">
      <text>
        <r>
          <rPr>
            <b/>
            <sz val="9"/>
            <rFont val="Arial"/>
            <family val="0"/>
          </rPr>
          <t>PLEASE USE THE DROP DOWN MENU!</t>
        </r>
        <r>
          <rPr>
            <sz val="9"/>
            <rFont val="Arial"/>
            <family val="0"/>
          </rPr>
          <t xml:space="preserve">
</t>
        </r>
      </text>
    </comment>
    <comment ref="B61" authorId="0">
      <text>
        <r>
          <rPr>
            <b/>
            <sz val="9"/>
            <rFont val="Arial"/>
            <family val="0"/>
          </rPr>
          <t>PLEASE USE THE DROP DOWN MENU!</t>
        </r>
        <r>
          <rPr>
            <sz val="9"/>
            <rFont val="Arial"/>
            <family val="0"/>
          </rPr>
          <t xml:space="preserve">
</t>
        </r>
      </text>
    </comment>
    <comment ref="B63" authorId="0">
      <text>
        <r>
          <rPr>
            <b/>
            <sz val="9"/>
            <rFont val="Arial"/>
            <family val="0"/>
          </rPr>
          <t>PLEASE USE THE DROP DOWN MENU!</t>
        </r>
        <r>
          <rPr>
            <sz val="9"/>
            <rFont val="Arial"/>
            <family val="0"/>
          </rPr>
          <t xml:space="preserve">
</t>
        </r>
      </text>
    </comment>
    <comment ref="B5" authorId="0">
      <text>
        <r>
          <rPr>
            <b/>
            <sz val="9"/>
            <rFont val="Arial"/>
            <family val="0"/>
          </rPr>
          <t xml:space="preserve">PLEASE USE THE DROP DOWN MENU!
</t>
        </r>
        <r>
          <rPr>
            <sz val="9"/>
            <rFont val="Arial"/>
            <family val="0"/>
          </rPr>
          <t xml:space="preserve">
</t>
        </r>
      </text>
    </comment>
    <comment ref="B3" authorId="0">
      <text>
        <r>
          <rPr>
            <b/>
            <sz val="9"/>
            <rFont val="Arial"/>
            <family val="0"/>
          </rPr>
          <t xml:space="preserve">PLEASE USE THE DROP DOWN MENU!
</t>
        </r>
        <r>
          <rPr>
            <sz val="9"/>
            <rFont val="Arial"/>
            <family val="0"/>
          </rPr>
          <t xml:space="preserve">
</t>
        </r>
      </text>
    </comment>
  </commentList>
</comments>
</file>

<file path=xl/comments2.xml><?xml version="1.0" encoding="utf-8"?>
<comments xmlns="http://schemas.openxmlformats.org/spreadsheetml/2006/main">
  <authors>
    <author> Christian Veronese</author>
    <author>Christian Veronese</author>
    <author/>
  </authors>
  <commentList>
    <comment ref="G66" authorId="0">
      <text>
        <r>
          <rPr>
            <b/>
            <sz val="8"/>
            <rFont val="Tahoma"/>
            <family val="2"/>
          </rPr>
          <t xml:space="preserve">Enter the percentage of applicable taxes
without the sign %
</t>
        </r>
        <r>
          <rPr>
            <b/>
            <sz val="8"/>
            <color indexed="12"/>
            <rFont val="Tahoma"/>
            <family val="2"/>
          </rPr>
          <t>ex: 22</t>
        </r>
        <r>
          <rPr>
            <sz val="8"/>
            <rFont val="Tahoma"/>
            <family val="2"/>
          </rPr>
          <t xml:space="preserve">
</t>
        </r>
      </text>
    </comment>
    <comment ref="G56" authorId="0">
      <text>
        <r>
          <rPr>
            <b/>
            <sz val="8"/>
            <rFont val="Tahoma"/>
            <family val="2"/>
          </rPr>
          <t xml:space="preserve">Enter the date with  the format : 
</t>
        </r>
        <r>
          <rPr>
            <b/>
            <sz val="8"/>
            <color indexed="12"/>
            <rFont val="Tahoma"/>
            <family val="2"/>
          </rPr>
          <t>DD-MM-YY</t>
        </r>
      </text>
    </comment>
    <comment ref="H86" authorId="0">
      <text>
        <r>
          <rPr>
            <b/>
            <sz val="8"/>
            <rFont val="Tahoma"/>
            <family val="2"/>
          </rPr>
          <t xml:space="preserve"> Enter the price without coma and 00
</t>
        </r>
        <r>
          <rPr>
            <b/>
            <sz val="8"/>
            <color indexed="12"/>
            <rFont val="Tahoma"/>
            <family val="2"/>
          </rPr>
          <t>ex. 155</t>
        </r>
        <r>
          <rPr>
            <sz val="8"/>
            <rFont val="Tahoma"/>
            <family val="2"/>
          </rPr>
          <t xml:space="preserve">
</t>
        </r>
      </text>
    </comment>
    <comment ref="H87" authorId="0">
      <text>
        <r>
          <rPr>
            <b/>
            <sz val="8"/>
            <rFont val="Tahoma"/>
            <family val="2"/>
          </rPr>
          <t xml:space="preserve">  Enter the price without coma and 00
</t>
        </r>
        <r>
          <rPr>
            <b/>
            <sz val="8"/>
            <color indexed="12"/>
            <rFont val="Tahoma"/>
            <family val="2"/>
          </rPr>
          <t>ex. 155</t>
        </r>
        <r>
          <rPr>
            <sz val="8"/>
            <rFont val="Tahoma"/>
            <family val="2"/>
          </rPr>
          <t xml:space="preserve">
</t>
        </r>
      </text>
    </comment>
    <comment ref="H104" authorId="0">
      <text>
        <r>
          <rPr>
            <b/>
            <sz val="8"/>
            <rFont val="Tahoma"/>
            <family val="2"/>
          </rPr>
          <t xml:space="preserve"> Enter the price without coma and 00
</t>
        </r>
        <r>
          <rPr>
            <b/>
            <sz val="8"/>
            <color indexed="12"/>
            <rFont val="Tahoma"/>
            <family val="2"/>
          </rPr>
          <t>ex. 155</t>
        </r>
        <r>
          <rPr>
            <sz val="8"/>
            <rFont val="Tahoma"/>
            <family val="2"/>
          </rPr>
          <t xml:space="preserve">
</t>
        </r>
      </text>
    </comment>
    <comment ref="H105" authorId="0">
      <text>
        <r>
          <rPr>
            <b/>
            <sz val="8"/>
            <rFont val="Tahoma"/>
            <family val="2"/>
          </rPr>
          <t xml:space="preserve">  Enter the price without coma and 00
</t>
        </r>
        <r>
          <rPr>
            <b/>
            <sz val="8"/>
            <color indexed="12"/>
            <rFont val="Tahoma"/>
            <family val="2"/>
          </rPr>
          <t>ex. 155</t>
        </r>
        <r>
          <rPr>
            <sz val="8"/>
            <rFont val="Tahoma"/>
            <family val="2"/>
          </rPr>
          <t xml:space="preserve">
</t>
        </r>
      </text>
    </comment>
    <comment ref="G124" authorId="0">
      <text>
        <r>
          <rPr>
            <b/>
            <sz val="8"/>
            <rFont val="Tahoma"/>
            <family val="2"/>
          </rPr>
          <t>The ROOM CANCELLATION DEADLINE is fixed to one week before the event starts!</t>
        </r>
      </text>
    </comment>
    <comment ref="G141" authorId="0">
      <text>
        <r>
          <rPr>
            <b/>
            <sz val="8"/>
            <rFont val="Tahoma"/>
            <family val="2"/>
          </rPr>
          <t xml:space="preserve">Enter the date with  the format : 
</t>
        </r>
        <r>
          <rPr>
            <b/>
            <sz val="8"/>
            <color indexed="12"/>
            <rFont val="Tahoma"/>
            <family val="2"/>
          </rPr>
          <t>DD-MM-YY</t>
        </r>
        <r>
          <rPr>
            <sz val="8"/>
            <rFont val="Tahoma"/>
            <family val="2"/>
          </rPr>
          <t xml:space="preserve">
</t>
        </r>
      </text>
    </comment>
    <comment ref="G142" authorId="0">
      <text>
        <r>
          <rPr>
            <b/>
            <sz val="8"/>
            <rFont val="Tahoma"/>
            <family val="2"/>
          </rPr>
          <t xml:space="preserve">Enter the date with  the format : 
</t>
        </r>
        <r>
          <rPr>
            <b/>
            <sz val="8"/>
            <color indexed="12"/>
            <rFont val="Tahoma"/>
            <family val="2"/>
          </rPr>
          <t>DD-MM-YY</t>
        </r>
        <r>
          <rPr>
            <sz val="8"/>
            <rFont val="Tahoma"/>
            <family val="2"/>
          </rPr>
          <t xml:space="preserve">
</t>
        </r>
      </text>
    </comment>
    <comment ref="E133" authorId="1">
      <text>
        <r>
          <rPr>
            <b/>
            <sz val="9"/>
            <rFont val="Tahoma"/>
            <family val="2"/>
          </rPr>
          <t xml:space="preserve">Enter the date with  the format : 
</t>
        </r>
        <r>
          <rPr>
            <b/>
            <sz val="9"/>
            <color indexed="12"/>
            <rFont val="Tahoma"/>
            <family val="2"/>
          </rPr>
          <t>DD-MM-YY</t>
        </r>
        <r>
          <rPr>
            <sz val="9"/>
            <rFont val="Tahoma"/>
            <family val="2"/>
          </rPr>
          <t xml:space="preserve">
</t>
        </r>
      </text>
    </comment>
    <comment ref="E134" authorId="1">
      <text>
        <r>
          <rPr>
            <b/>
            <sz val="9"/>
            <rFont val="Tahoma"/>
            <family val="2"/>
          </rPr>
          <t xml:space="preserve">Enter the date with  the format : </t>
        </r>
        <r>
          <rPr>
            <b/>
            <sz val="9"/>
            <color indexed="12"/>
            <rFont val="Tahoma"/>
            <family val="2"/>
          </rPr>
          <t xml:space="preserve">
DD-MM-YY</t>
        </r>
        <r>
          <rPr>
            <sz val="9"/>
            <rFont val="Tahoma"/>
            <family val="2"/>
          </rPr>
          <t xml:space="preserve">
</t>
        </r>
      </text>
    </comment>
    <comment ref="F57" authorId="0">
      <text>
        <r>
          <rPr>
            <b/>
            <sz val="8"/>
            <rFont val="Tahoma"/>
            <family val="2"/>
          </rPr>
          <t xml:space="preserve">Enter the location of the draw :
</t>
        </r>
        <r>
          <rPr>
            <b/>
            <sz val="8"/>
            <color indexed="12"/>
            <rFont val="Tahoma"/>
            <family val="2"/>
          </rPr>
          <t>name of the hotel with the room, venue or any other place</t>
        </r>
        <r>
          <rPr>
            <sz val="8"/>
            <rFont val="Tahoma"/>
            <family val="2"/>
          </rPr>
          <t xml:space="preserve">
</t>
        </r>
      </text>
    </comment>
    <comment ref="F116" authorId="0">
      <text>
        <r>
          <rPr>
            <b/>
            <sz val="8"/>
            <rFont val="Tahoma"/>
            <family val="2"/>
          </rPr>
          <t xml:space="preserve"> Enter the name of the airport</t>
        </r>
        <r>
          <rPr>
            <sz val="8"/>
            <rFont val="Tahoma"/>
            <family val="2"/>
          </rPr>
          <t xml:space="preserve">
</t>
        </r>
      </text>
    </comment>
    <comment ref="F118" authorId="0">
      <text>
        <r>
          <rPr>
            <b/>
            <sz val="8"/>
            <rFont val="Tahoma"/>
            <family val="2"/>
          </rPr>
          <t xml:space="preserve"> Enter the name of the railway station</t>
        </r>
        <r>
          <rPr>
            <sz val="8"/>
            <rFont val="Tahoma"/>
            <family val="2"/>
          </rPr>
          <t xml:space="preserve">
</t>
        </r>
      </text>
    </comment>
    <comment ref="E8" authorId="2">
      <text>
        <r>
          <rPr>
            <b/>
            <sz val="8"/>
            <color indexed="8"/>
            <rFont val="Tahoma"/>
            <family val="2"/>
          </rPr>
          <t>Enter the name and full addfress of the national association on 3 lines</t>
        </r>
      </text>
    </comment>
    <comment ref="E16" authorId="2">
      <text>
        <r>
          <rPr>
            <b/>
            <sz val="8"/>
            <color indexed="8"/>
            <rFont val="Tahoma"/>
            <family val="2"/>
          </rPr>
          <t>Enter the name of the Pro Tour Director</t>
        </r>
        <r>
          <rPr>
            <b/>
            <i/>
            <sz val="8"/>
            <color indexed="10"/>
            <rFont val="Tahoma"/>
            <family val="2"/>
          </rPr>
          <t>(This person will be in direct contact with TMS)</t>
        </r>
      </text>
    </comment>
    <comment ref="E36" authorId="2">
      <text>
        <r>
          <rPr>
            <b/>
            <sz val="8"/>
            <color indexed="8"/>
            <rFont val="Tahoma"/>
            <family val="2"/>
          </rPr>
          <t>Enter the name and full address of the venue on 3 lines</t>
        </r>
      </text>
    </comment>
    <comment ref="E80" authorId="2">
      <text>
        <r>
          <rPr>
            <b/>
            <sz val="8"/>
            <color indexed="8"/>
            <rFont val="Tahoma"/>
            <family val="2"/>
          </rPr>
          <t>Enter the name with stars, full address, phone, fax and email of the hotel</t>
        </r>
        <r>
          <rPr>
            <b/>
            <sz val="8"/>
            <color indexed="48"/>
            <rFont val="Tahoma"/>
            <family val="2"/>
          </rPr>
          <t>ex: Novotel ***</t>
        </r>
      </text>
    </comment>
    <comment ref="E98" authorId="2">
      <text>
        <r>
          <rPr>
            <b/>
            <sz val="8"/>
            <color indexed="8"/>
            <rFont val="Tahoma"/>
            <family val="2"/>
          </rPr>
          <t>Enter the name with stars, full address, phone, fax and email of the hotel</t>
        </r>
        <r>
          <rPr>
            <b/>
            <sz val="8"/>
            <color indexed="48"/>
            <rFont val="Tahoma"/>
            <family val="2"/>
          </rPr>
          <t>ex: Novotel ***</t>
        </r>
      </text>
    </comment>
    <comment ref="F135" authorId="2">
      <text>
        <r>
          <rPr>
            <b/>
            <sz val="8"/>
            <color indexed="8"/>
            <rFont val="Tahoma"/>
            <family val="2"/>
          </rPr>
          <t>Enter the location for the accreditation :</t>
        </r>
        <r>
          <rPr>
            <b/>
            <sz val="8"/>
            <color indexed="12"/>
            <rFont val="Tahoma"/>
            <family val="2"/>
          </rPr>
          <t>name of the hotel with the room, venue or any other place</t>
        </r>
      </text>
    </comment>
    <comment ref="E159" authorId="2">
      <text>
        <r>
          <rPr>
            <b/>
            <sz val="8"/>
            <color indexed="8"/>
            <rFont val="Tahoma"/>
            <family val="2"/>
          </rPr>
          <t>Enter the information relating to your bank account for the bank transfert (6 lines)</t>
        </r>
      </text>
    </comment>
    <comment ref="H159" authorId="2">
      <text>
        <r>
          <rPr>
            <b/>
            <sz val="8"/>
            <color indexed="8"/>
            <rFont val="Tahoma"/>
            <family val="2"/>
          </rPr>
          <t>Enter the information relating to your bank account for the bank transfert (6 lines)</t>
        </r>
      </text>
    </comment>
    <comment ref="E160" authorId="2">
      <text>
        <r>
          <rPr>
            <b/>
            <sz val="8"/>
            <color indexed="8"/>
            <rFont val="Tahoma"/>
            <family val="2"/>
          </rPr>
          <t>Enter the information relating to your bank account for the bank transfert (6 lines)</t>
        </r>
      </text>
    </comment>
    <comment ref="H160" authorId="2">
      <text>
        <r>
          <rPr>
            <b/>
            <sz val="8"/>
            <color indexed="8"/>
            <rFont val="Tahoma"/>
            <family val="2"/>
          </rPr>
          <t>Enter the information relating to your bank account for the bank transfert (6 lines)</t>
        </r>
      </text>
    </comment>
  </commentList>
</comments>
</file>

<file path=xl/sharedStrings.xml><?xml version="1.0" encoding="utf-8"?>
<sst xmlns="http://schemas.openxmlformats.org/spreadsheetml/2006/main" count="785" uniqueCount="607">
  <si>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</si>
  <si>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</si>
  <si>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</si>
  <si>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</si>
  <si>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0"/>
      </rPr>
      <t>¥</t>
    </r>
  </si>
  <si>
    <t>KRW ₩</t>
  </si>
  <si>
    <t>RUB ₨</t>
  </si>
  <si>
    <t>SEK</t>
  </si>
  <si>
    <t>DKK</t>
  </si>
  <si>
    <t>QAR</t>
  </si>
  <si>
    <t>AED</t>
  </si>
  <si>
    <t>KWD</t>
  </si>
  <si>
    <t>BRL</t>
  </si>
  <si>
    <t>CLP</t>
  </si>
  <si>
    <t>Enlio</t>
  </si>
  <si>
    <t>from (airport name)</t>
  </si>
  <si>
    <t>from (railway sation name if any)</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</si>
  <si>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</si>
  <si>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</si>
  <si>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</si>
  <si>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</si>
  <si>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</si>
  <si>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</si>
  <si>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</si>
  <si>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</si>
  <si>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</si>
  <si>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</si>
  <si>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</si>
  <si>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</si>
  <si>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</si>
  <si>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</si>
  <si>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</si>
  <si>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</si>
  <si>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</si>
  <si>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</si>
  <si>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</si>
  <si>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</si>
  <si>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</si>
  <si>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</si>
  <si>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</si>
  <si>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</si>
  <si>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</si>
  <si>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</si>
  <si>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</si>
  <si>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</si>
  <si>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</si>
  <si>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</si>
  <si>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</si>
  <si>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</si>
  <si>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</si>
  <si>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</si>
  <si>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</si>
  <si>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</si>
  <si>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</si>
  <si>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</si>
  <si>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</si>
  <si>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</si>
  <si>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</si>
  <si>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</si>
  <si>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</si>
  <si>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</si>
  <si>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</si>
  <si>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</si>
  <si>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</si>
  <si>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</si>
  <si>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</si>
  <si>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</si>
  <si>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</si>
  <si>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</si>
  <si>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</si>
  <si>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</si>
  <si>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</si>
  <si>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</si>
  <si>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</si>
  <si>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</si>
  <si>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</si>
  <si>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</si>
  <si>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</si>
  <si>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</si>
  <si>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</si>
  <si>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</si>
  <si>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</si>
  <si>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Cancellations have to be sent to the organizers AND to the Competition Manager</t>
  </si>
  <si>
    <t xml:space="preserve">Free transportation will only be arranged when booking the full hospitality package (OHP) </t>
  </si>
  <si>
    <t>and the</t>
  </si>
  <si>
    <t>at (location)</t>
  </si>
  <si>
    <r>
      <t>2)</t>
    </r>
    <r>
      <rPr>
        <sz val="10"/>
        <rFont val="Verdana"/>
        <family val="2"/>
      </rPr>
      <t xml:space="preserve"> Cash upon your arrival</t>
    </r>
  </si>
  <si>
    <t>Name of Account Holder</t>
  </si>
  <si>
    <t>Name of bank</t>
  </si>
  <si>
    <t>Postal Address of bank</t>
  </si>
  <si>
    <t>IBAN number</t>
  </si>
  <si>
    <t>SWIFT-BIC number</t>
  </si>
  <si>
    <t>Nb de tables</t>
  </si>
  <si>
    <t>Nagase Kenko</t>
  </si>
  <si>
    <t>blue</t>
  </si>
  <si>
    <t>white *** stars</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</si>
  <si>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</si>
  <si>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</si>
  <si>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</si>
  <si>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</si>
  <si>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</si>
  <si>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</si>
  <si>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</si>
  <si>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</si>
  <si>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</si>
  <si>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</si>
  <si>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</si>
  <si>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</si>
  <si>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</si>
  <si>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</si>
  <si>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</si>
  <si>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</si>
  <si>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</si>
  <si>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</si>
  <si>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</si>
  <si>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</si>
  <si>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</si>
  <si>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</si>
  <si>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</si>
  <si>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</si>
  <si>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</si>
  <si>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</si>
  <si>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</si>
  <si>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</si>
  <si>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</si>
  <si>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</si>
  <si>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</si>
  <si>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</si>
  <si>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</si>
  <si>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</si>
  <si>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</si>
  <si>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Abbreviations : Sex</t>
  </si>
  <si>
    <t>M=Men, W=Women</t>
  </si>
  <si>
    <t>Abbreviations : Function</t>
  </si>
  <si>
    <t xml:space="preserve">PLA=Player, COA=Coach, MED=Medical, PRE= Press, ACC=Accompanying person, </t>
  </si>
  <si>
    <t>Abbreviations : Means of Transport</t>
  </si>
  <si>
    <t>A=Airplane, T=Train, C=Car</t>
  </si>
  <si>
    <t>Travelling details</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</si>
  <si>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</si>
  <si>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</si>
  <si>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</si>
  <si>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</si>
  <si>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</si>
  <si>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</si>
  <si>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</si>
  <si>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</si>
  <si>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</si>
  <si>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</si>
  <si>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</si>
  <si>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</si>
  <si>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website</t>
  </si>
  <si>
    <t>VENUE</t>
  </si>
  <si>
    <t>EVENTS</t>
  </si>
  <si>
    <t>SCHEDULE</t>
  </si>
  <si>
    <t>SYSTEM OF PLAY</t>
  </si>
  <si>
    <t>Will take place on the</t>
  </si>
  <si>
    <t>at</t>
  </si>
  <si>
    <t>hrs</t>
  </si>
  <si>
    <t>Balls</t>
  </si>
  <si>
    <t>Floor</t>
  </si>
  <si>
    <t>PRIZE MONEY</t>
  </si>
  <si>
    <t>Total prize money</t>
  </si>
  <si>
    <t>Paid on site</t>
  </si>
  <si>
    <t>Applicable taxes</t>
  </si>
  <si>
    <t>as per the national laws</t>
  </si>
  <si>
    <t>HOSPITALITY</t>
  </si>
  <si>
    <t>Address</t>
  </si>
  <si>
    <t>Tel.</t>
  </si>
  <si>
    <t>Fax.</t>
  </si>
  <si>
    <t>Single room per person per day</t>
  </si>
  <si>
    <t>Double room per person per day</t>
  </si>
  <si>
    <t>By entering the event, players agree to abide by all ITTF rules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</si>
  <si>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INFORMATION FOR PLAYERS</t>
  </si>
  <si>
    <t>SR</t>
  </si>
  <si>
    <t>COA</t>
  </si>
  <si>
    <t>Accreditation fee</t>
  </si>
  <si>
    <t>ACC</t>
  </si>
  <si>
    <t>MED</t>
  </si>
  <si>
    <t xml:space="preserve">DRAW (for Seeded Players) </t>
  </si>
  <si>
    <t>The official draw for qualifications takes place 2 days before the first competition day, at 12:00 local time. This is also the entry cancellations deadline.</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</si>
  <si>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</si>
  <si>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</si>
  <si>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</si>
  <si>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</si>
  <si>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</si>
  <si>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</si>
  <si>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 xml:space="preserve">GAC GROUP 2012 ITTF WORLD TOUR - Accommodation </t>
  </si>
  <si>
    <t>32 477 68 15 91</t>
  </si>
  <si>
    <t>no Fax</t>
  </si>
  <si>
    <t>JINDRAK</t>
  </si>
  <si>
    <t>PRE</t>
  </si>
  <si>
    <t>W</t>
  </si>
  <si>
    <t>Airplane</t>
  </si>
  <si>
    <t>Train</t>
  </si>
  <si>
    <t>Car</t>
  </si>
  <si>
    <t>Karl JINDRAK</t>
  </si>
  <si>
    <t>43 699 124 17 193</t>
  </si>
  <si>
    <t>Didier LEROY</t>
  </si>
  <si>
    <t>Mohamed DAWLATLY</t>
  </si>
  <si>
    <t>34 616 08 11 20</t>
  </si>
  <si>
    <t>PROSPECTUS</t>
  </si>
  <si>
    <t>PLEASE FILL IN FIRST THE ACCOMMODATION FORM ON ALL GREEN CELLS</t>
  </si>
  <si>
    <t>PLEASE FILL IN ALL GREEN CELLS ON THAT PAGE AFTER YOU FILLED IN THE ACCOMMODATION FORM FIRST</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</si>
  <si>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</si>
  <si>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</si>
  <si>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</si>
  <si>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</si>
  <si>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</si>
  <si>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</si>
  <si>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</si>
  <si>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</si>
  <si>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</si>
  <si>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</si>
  <si>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Countries and Place of the events:</t>
  </si>
  <si>
    <t>----</t>
  </si>
  <si>
    <t>PLEASE COPY PASTE THE ACTUAL HEADER OVER THIS FRAME</t>
  </si>
  <si>
    <t>Preliminary Entries</t>
  </si>
  <si>
    <t>Accommodation</t>
  </si>
  <si>
    <t>NUMBER OF ENTRIES PER ASSOCIATION</t>
  </si>
  <si>
    <t>Associations will not be allowed to enter future WORLD TOUR events if any cancellation fees remain outstanding</t>
  </si>
  <si>
    <t>"NO" U21 events will be played</t>
  </si>
  <si>
    <t xml:space="preserve">  M/F</t>
  </si>
  <si>
    <t>entry fee only</t>
  </si>
  <si>
    <t>OHP</t>
  </si>
  <si>
    <t>EQUIPMENT</t>
  </si>
  <si>
    <t>To be sent to the Competition Manager</t>
  </si>
  <si>
    <t>to the selected hotel and the venue and back.</t>
  </si>
  <si>
    <t>confirmed event</t>
  </si>
  <si>
    <t>E-Mail:</t>
  </si>
  <si>
    <t>Kuwait Open, Kuwait City (Super)</t>
  </si>
  <si>
    <t>Qatar Open, Doha (Super)</t>
  </si>
  <si>
    <t>Australian Open, Sydney (Challenge)</t>
  </si>
  <si>
    <t>Swedish Open, Stockholm (Major)</t>
  </si>
  <si>
    <t>Challenge Series</t>
  </si>
  <si>
    <t>Major Series</t>
  </si>
  <si>
    <t>Super Series</t>
  </si>
  <si>
    <r>
      <t>1)</t>
    </r>
    <r>
      <rPr>
        <sz val="10"/>
        <rFont val="Verdana"/>
        <family val="2"/>
      </rPr>
      <t xml:space="preserve"> </t>
    </r>
    <r>
      <rPr>
        <b/>
        <sz val="10"/>
        <color indexed="10"/>
        <rFont val="Verdana"/>
        <family val="0"/>
      </rPr>
      <t>After receiving an invoice from the Organizing Committee</t>
    </r>
    <r>
      <rPr>
        <sz val="10"/>
        <rFont val="Verdana"/>
        <family val="2"/>
      </rPr>
      <t xml:space="preserve"> please send your payment by bank transfer, to:</t>
    </r>
  </si>
  <si>
    <t>20 11 11 11 72 75</t>
  </si>
  <si>
    <t>kjindrak@ittfmail.com</t>
  </si>
  <si>
    <t>dleroy@ittfmail.com</t>
  </si>
  <si>
    <t>rcalin@ittfmail.com</t>
  </si>
  <si>
    <t>DHS 40+***</t>
  </si>
  <si>
    <t>Raul CALIN</t>
  </si>
  <si>
    <t>Event:</t>
  </si>
  <si>
    <t>Tiers:</t>
  </si>
  <si>
    <t>Tier:</t>
  </si>
  <si>
    <t>Philippines Open, Subic Bay (Challenge)</t>
  </si>
  <si>
    <t>Belarus Open, Minsk (Challenge)</t>
  </si>
  <si>
    <t>Pyongyang Open, Pyongyang (Challenge)</t>
  </si>
  <si>
    <t>Czech Open, Olomouc (Major)</t>
  </si>
  <si>
    <t>Austrian Open, Wels (Major)</t>
  </si>
  <si>
    <t>Belgium Open, De Haan (Challenge)</t>
  </si>
  <si>
    <t>Polish Open, Warsaw (Major)</t>
  </si>
  <si>
    <t xml:space="preserve">GAC Group World Tour Grand Finals, TBD  </t>
  </si>
  <si>
    <t>Vicky ELEFTHERIADE</t>
  </si>
  <si>
    <t>357 99 764474</t>
  </si>
  <si>
    <t>vicky@ittfmail.com</t>
  </si>
  <si>
    <t xml:space="preserve">   Accommodation (full board) in the selected hotel</t>
  </si>
  <si>
    <t xml:space="preserve">   Free transportation from/to the airport, railway station/hotel/venue</t>
  </si>
  <si>
    <t xml:space="preserve">   Entry fee</t>
  </si>
  <si>
    <t>E-mail</t>
  </si>
  <si>
    <t>Available on the World Tour section of the ITTF.com</t>
  </si>
  <si>
    <t>Accreditaion fee for Coaches and Medical staff</t>
  </si>
  <si>
    <t>Accreditation/Entry fee for players:</t>
  </si>
  <si>
    <r>
      <t xml:space="preserve">Seniors </t>
    </r>
    <r>
      <rPr>
        <b/>
        <sz val="10"/>
        <rFont val="Verdana"/>
        <family val="2"/>
      </rPr>
      <t>AND</t>
    </r>
    <r>
      <rPr>
        <sz val="10"/>
        <rFont val="Verdana"/>
        <family val="2"/>
      </rPr>
      <t xml:space="preserve"> U21</t>
    </r>
  </si>
  <si>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</si>
  <si>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</si>
  <si>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</si>
  <si>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</si>
  <si>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</si>
  <si>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ADDITIONAL                              IMPORTANT                         INFORMATION!!</t>
  </si>
  <si>
    <r>
      <t xml:space="preserve">Accreditation fee payment </t>
    </r>
    <r>
      <rPr>
        <b/>
        <sz val="10"/>
        <color indexed="10"/>
        <rFont val="Verdana"/>
        <family val="0"/>
      </rPr>
      <t>without</t>
    </r>
    <r>
      <rPr>
        <b/>
        <sz val="10"/>
        <rFont val="Verdana"/>
        <family val="2"/>
      </rPr>
      <t xml:space="preserve"> hospitality</t>
    </r>
  </si>
  <si>
    <r>
      <t xml:space="preserve">In case the participants choose Option 1 the Organizers will </t>
    </r>
    <r>
      <rPr>
        <b/>
        <sz val="10"/>
        <color indexed="10"/>
        <rFont val="Verdana"/>
        <family val="0"/>
      </rPr>
      <t>not</t>
    </r>
    <r>
      <rPr>
        <sz val="10"/>
        <rFont val="Verdana"/>
        <family val="2"/>
      </rPr>
      <t xml:space="preserve"> offer an official hospitality package.</t>
    </r>
  </si>
  <si>
    <t>After this deadline, the penalty for non show policy will apply.</t>
  </si>
  <si>
    <r>
      <t xml:space="preserve">at </t>
    </r>
    <r>
      <rPr>
        <b/>
        <sz val="10"/>
        <rFont val="Verdana"/>
        <family val="2"/>
      </rPr>
      <t>12h</t>
    </r>
    <r>
      <rPr>
        <sz val="10"/>
        <rFont val="Verdana"/>
        <family val="2"/>
      </rPr>
      <t xml:space="preserve"> local time</t>
    </r>
  </si>
  <si>
    <r>
      <t xml:space="preserve">and if you send back your travel form in time. </t>
    </r>
    <r>
      <rPr>
        <sz val="10"/>
        <color indexed="10"/>
        <rFont val="Verdana"/>
        <family val="0"/>
      </rPr>
      <t>Please check the deadline in the item 15.</t>
    </r>
  </si>
  <si>
    <t xml:space="preserve">Haokang  </t>
  </si>
  <si>
    <t xml:space="preserve">Tinsue  </t>
  </si>
  <si>
    <t>DT218</t>
  </si>
  <si>
    <t xml:space="preserve">Stag  </t>
  </si>
  <si>
    <t xml:space="preserve">729 Sports Floor  </t>
  </si>
  <si>
    <t>Gerflor - Taraflex</t>
  </si>
  <si>
    <t>Naxos</t>
  </si>
  <si>
    <t>DHS Rainbow</t>
  </si>
  <si>
    <t>Xu Shaofa</t>
  </si>
  <si>
    <t>Xiom (Show Table)</t>
  </si>
  <si>
    <t>DHS 1024</t>
  </si>
  <si>
    <t>DHS Rainbow Paris (Show Table)</t>
  </si>
  <si>
    <t>DHS T1223</t>
  </si>
  <si>
    <t>GEWOmatic SC 25</t>
  </si>
  <si>
    <t>Stiga Showcourt (Show Table)</t>
  </si>
  <si>
    <t>729 Hongguan</t>
  </si>
  <si>
    <t>Adidas PRO 525</t>
  </si>
  <si>
    <t>Adidas PRO 600</t>
  </si>
  <si>
    <t>Adidas PRO 625</t>
  </si>
  <si>
    <t>Altunay zeroo platinum Plus</t>
  </si>
  <si>
    <t>Andro Competition</t>
  </si>
  <si>
    <t>Andro Magnum-SC</t>
  </si>
  <si>
    <t>Andro Roller</t>
  </si>
  <si>
    <t>Bethel T2005</t>
  </si>
  <si>
    <t>Butterfly Centre Court (Show Table)</t>
  </si>
  <si>
    <t>Butterfly Europa 25</t>
  </si>
  <si>
    <t>Butterfly Octet 25</t>
  </si>
  <si>
    <t>Butterfly One Earth 2014 (Show Table)</t>
  </si>
  <si>
    <t>Butterfly Professional DT3</t>
  </si>
  <si>
    <t>Butterfly Professional ST3</t>
  </si>
  <si>
    <t>Butterfly Starker BS-2</t>
  </si>
  <si>
    <t>Butterfly Starker BS-2D</t>
  </si>
  <si>
    <t>Butterfly The Earth 2012 (Show Table)</t>
  </si>
  <si>
    <t>Champion PRO 9</t>
  </si>
  <si>
    <t>Chanson CS-699</t>
  </si>
  <si>
    <t>Cornilleau Competition 610</t>
  </si>
  <si>
    <t>Donic Compact 25</t>
  </si>
  <si>
    <t>Donic Persson 25</t>
  </si>
  <si>
    <t>Donic Show Court (Show Table)</t>
  </si>
  <si>
    <t>Donic SKY Line</t>
  </si>
  <si>
    <t>Donic Waldner 909</t>
  </si>
  <si>
    <t>Donic Waldner Classic 25</t>
  </si>
  <si>
    <t>Double Fish Rollaway 99-45</t>
  </si>
  <si>
    <t>Double Fish Volant 3 (Show Table)</t>
  </si>
  <si>
    <t>Double Fish Volant Dream</t>
  </si>
  <si>
    <t>Double Fish Volant King</t>
  </si>
  <si>
    <t>Double Star T004-25</t>
  </si>
  <si>
    <t>Dunlop EVO 8000 Master Edition</t>
  </si>
  <si>
    <t>Gewo Europa 25</t>
  </si>
  <si>
    <t>Giant Dragon K2008</t>
  </si>
  <si>
    <t>Giant Dragon K2022</t>
  </si>
  <si>
    <t>Giant Dragon K2025</t>
  </si>
  <si>
    <t>Joola 2000-S</t>
  </si>
  <si>
    <t>Joola Duomat</t>
  </si>
  <si>
    <t>Joola Showcourt (Show Table)</t>
  </si>
  <si>
    <t>Kettler Spin Indoor 11</t>
  </si>
  <si>
    <t>Kim Taek Soo K-10</t>
  </si>
  <si>
    <t>Lion 25 Sport</t>
  </si>
  <si>
    <t>Nittaku Hannover</t>
  </si>
  <si>
    <t>Nittaku JC-235</t>
  </si>
  <si>
    <t>Nittaku T168</t>
  </si>
  <si>
    <t>Nittaku Wing DX</t>
  </si>
  <si>
    <t>Reactor R505</t>
  </si>
  <si>
    <t>San-Ei IF Veric</t>
  </si>
  <si>
    <t>San-Ei One Earth 2014 (Show Table)</t>
  </si>
  <si>
    <t>San-Ei Paragon Sensor</t>
  </si>
  <si>
    <t>Stag 1000DX</t>
  </si>
  <si>
    <t>Stag Americas</t>
  </si>
  <si>
    <t>Start Line Champion</t>
  </si>
  <si>
    <t>Stiga Competition Compact</t>
  </si>
  <si>
    <t>Stiga Expert Roller</t>
  </si>
  <si>
    <t>Stiga Expert VM</t>
  </si>
  <si>
    <t>Stiga Optimum 30</t>
  </si>
  <si>
    <t>Stiga Premium Compact</t>
  </si>
  <si>
    <t>Stiga Premium Roller</t>
  </si>
  <si>
    <t>Stiga WTC (commercialized version of the WT Classic)</t>
  </si>
  <si>
    <t>Stiga WT Classic (Show Table)</t>
  </si>
  <si>
    <t>Sunflex Pioneer</t>
  </si>
  <si>
    <t>Tibhar Showcourt 28 (Show Table)</t>
  </si>
  <si>
    <t>Tibhar Smash 28</t>
  </si>
  <si>
    <t>Tibhar Smash 28/R</t>
  </si>
  <si>
    <t>Tibhar Smash 28/SC</t>
  </si>
  <si>
    <t>Tibhar Top</t>
  </si>
  <si>
    <t>TSP Europa-SC</t>
  </si>
  <si>
    <t>TSP Europa-SK 22</t>
  </si>
  <si>
    <t>TSP Europa-SK 25</t>
  </si>
  <si>
    <t>TSP Europa-TK 20</t>
  </si>
  <si>
    <t>TSP TF-25</t>
  </si>
  <si>
    <t>Xiom T5</t>
  </si>
  <si>
    <t>Yasaka Progress</t>
  </si>
  <si>
    <r>
      <t xml:space="preserve">Mizuno Champion </t>
    </r>
    <r>
      <rPr>
        <sz val="10"/>
        <color indexed="10"/>
        <rFont val="Arial"/>
        <family val="0"/>
      </rPr>
      <t>(can be used only until 30 June 2015)</t>
    </r>
  </si>
  <si>
    <r>
      <t xml:space="preserve">Peace PTT-510 </t>
    </r>
    <r>
      <rPr>
        <sz val="10"/>
        <color indexed="10"/>
        <rFont val="Arial"/>
        <family val="0"/>
      </rPr>
      <t>(can be used only until 30 June 2015)</t>
    </r>
  </si>
  <si>
    <r>
      <t xml:space="preserve">San-Ei IF Veric+VSAS </t>
    </r>
    <r>
      <rPr>
        <sz val="10"/>
        <color indexed="10"/>
        <rFont val="Arial"/>
        <family val="0"/>
      </rPr>
      <t>(can be used only until 30 June 2015)</t>
    </r>
  </si>
  <si>
    <t xml:space="preserve">San-Ei VR Veric </t>
  </si>
  <si>
    <t>Sponeta Allround Compact</t>
  </si>
  <si>
    <t>Sponeta Master Compact S</t>
  </si>
  <si>
    <t>Sponeta Super Compact</t>
  </si>
  <si>
    <t>Nittaku Premium 40+***</t>
  </si>
  <si>
    <t>Sports Floor</t>
  </si>
  <si>
    <t>Xushaofa***</t>
  </si>
  <si>
    <t>Double Fish 40+***</t>
  </si>
  <si>
    <t>Palio***</t>
  </si>
  <si>
    <t>Andro 40+***</t>
  </si>
  <si>
    <t>Tibhar 40+ SYNTT***</t>
  </si>
  <si>
    <t>Giant Dragon 40+***</t>
  </si>
  <si>
    <t>Donic 40+***</t>
  </si>
  <si>
    <t>Stiga Optimum 40+***</t>
  </si>
  <si>
    <t>Nittaku SHA 40+***</t>
  </si>
  <si>
    <t>Cornilleau P-Ball***</t>
  </si>
  <si>
    <t>Joola Super-P***</t>
  </si>
  <si>
    <t>TSP 40+***</t>
  </si>
  <si>
    <t>Hanno***</t>
  </si>
  <si>
    <t>Sunflex 40+***</t>
  </si>
  <si>
    <t>Kinson 40+***</t>
  </si>
  <si>
    <t>Butterfly 40+***</t>
  </si>
  <si>
    <t>Xushaofa Sports ***</t>
  </si>
  <si>
    <t>Adidas 40+***</t>
  </si>
  <si>
    <t>Yinhe***</t>
  </si>
  <si>
    <t>Nexy 40+***</t>
  </si>
  <si>
    <t>Peace 40+***</t>
  </si>
  <si>
    <t>Yasaka 40+***</t>
  </si>
  <si>
    <t>Xiom 40+***</t>
  </si>
  <si>
    <t xml:space="preserve">Stag Peter Karlsson 40+*** </t>
  </si>
  <si>
    <t>-</t>
  </si>
  <si>
    <t>Tables</t>
  </si>
  <si>
    <t>Balls ONLY PLASTIC</t>
  </si>
  <si>
    <t>$500.000</t>
  </si>
  <si>
    <t>$35.000</t>
  </si>
  <si>
    <t>optional event</t>
  </si>
  <si>
    <r>
      <t>Super Series (</t>
    </r>
    <r>
      <rPr>
        <b/>
        <sz val="10"/>
        <color indexed="9"/>
        <rFont val="Verdana"/>
        <family val="0"/>
      </rPr>
      <t>MS/WS - MD/WD</t>
    </r>
    <r>
      <rPr>
        <sz val="10"/>
        <color indexed="9"/>
        <rFont val="Verdana"/>
        <family val="0"/>
      </rPr>
      <t xml:space="preserve"> opt. U21MS/U21WS)                             Major Series (</t>
    </r>
    <r>
      <rPr>
        <b/>
        <sz val="10"/>
        <color indexed="9"/>
        <rFont val="Verdana"/>
        <family val="0"/>
      </rPr>
      <t>MS/WS - MD/WD - U21MS/U21WS</t>
    </r>
    <r>
      <rPr>
        <sz val="10"/>
        <color indexed="9"/>
        <rFont val="Verdana"/>
        <family val="0"/>
      </rPr>
      <t>)                       Challenge Series</t>
    </r>
    <r>
      <rPr>
        <b/>
        <sz val="10"/>
        <color indexed="9"/>
        <rFont val="Verdana"/>
        <family val="0"/>
      </rPr>
      <t xml:space="preserve"> (MS/WS - MD/WD - U21MS/U21WS)</t>
    </r>
    <r>
      <rPr>
        <sz val="10"/>
        <color indexed="9"/>
        <rFont val="Verdana"/>
        <family val="0"/>
      </rPr>
      <t xml:space="preserve">  </t>
    </r>
  </si>
  <si>
    <t>will be charged for</t>
  </si>
  <si>
    <r>
      <t xml:space="preserve">The official hospitality package includes </t>
    </r>
    <r>
      <rPr>
        <b/>
        <sz val="9"/>
        <color indexed="10"/>
        <rFont val="Verdana"/>
        <family val="0"/>
      </rPr>
      <t>(</t>
    </r>
    <r>
      <rPr>
        <b/>
        <i/>
        <sz val="9"/>
        <color indexed="10"/>
        <rFont val="Verdana"/>
        <family val="0"/>
      </rPr>
      <t>3 nights minimum)</t>
    </r>
  </si>
  <si>
    <r>
      <t xml:space="preserve">Accreditation fee for the </t>
    </r>
    <r>
      <rPr>
        <b/>
        <sz val="10"/>
        <rFont val="Verdana"/>
        <family val="2"/>
      </rPr>
      <t>players</t>
    </r>
    <r>
      <rPr>
        <sz val="10"/>
        <rFont val="Verdana"/>
        <family val="2"/>
      </rPr>
      <t xml:space="preserve"> is fixed to (according to the currency)</t>
    </r>
  </si>
  <si>
    <r>
      <t xml:space="preserve">Accreditation fee for the </t>
    </r>
    <r>
      <rPr>
        <b/>
        <sz val="10"/>
        <rFont val="Verdana"/>
        <family val="2"/>
      </rPr>
      <t>coaches and medical staff</t>
    </r>
    <r>
      <rPr>
        <sz val="10"/>
        <rFont val="Verdana"/>
        <family val="2"/>
      </rPr>
      <t xml:space="preserve"> is fixed to (according to the currency)</t>
    </r>
  </si>
  <si>
    <t>Men's Singles (MS)</t>
  </si>
  <si>
    <t>Women's Singles (WS)</t>
  </si>
  <si>
    <t>Men's Doubles (MD)</t>
  </si>
  <si>
    <t>Women's Doubles (WD)</t>
  </si>
  <si>
    <t>U21 Men's Singles (U21 MS)</t>
  </si>
  <si>
    <t>U21 Women's Singles (U21 WS)</t>
  </si>
  <si>
    <t>Grand Finals</t>
  </si>
  <si>
    <t>PLEASE FILL IN ONLY THE COLOURED CELLS FIRST AND USE THE DROP DOWN MENUS</t>
  </si>
  <si>
    <t>San-Ei VR Veric+VSAS</t>
  </si>
  <si>
    <t>Joola Worldcup 25</t>
  </si>
  <si>
    <t>Adidas PRO 800</t>
  </si>
  <si>
    <t>Andro Magnum-SCw</t>
  </si>
  <si>
    <t>Butterfly Centrefold 25</t>
  </si>
  <si>
    <t>Butterfly Starker BS-2W</t>
  </si>
  <si>
    <t>Butterfly Starker BS-2WD</t>
  </si>
  <si>
    <t>Butterfly Tokyo 2014</t>
  </si>
  <si>
    <t>Butterfly Tokyo 25</t>
  </si>
  <si>
    <t>Cornilleau Competition 540</t>
  </si>
  <si>
    <t>Cornilleau Competition 640</t>
  </si>
  <si>
    <t>Cornilleau Competition 740</t>
  </si>
  <si>
    <t>Cornilleau Event</t>
  </si>
  <si>
    <t>Donic Champion TLC</t>
  </si>
  <si>
    <t>Donic Delhi 25</t>
  </si>
  <si>
    <t>Donic Delhi SLC</t>
  </si>
  <si>
    <t>Donic World Champion TC</t>
  </si>
  <si>
    <t>Double Fish 328A</t>
  </si>
  <si>
    <t>DHS T1818</t>
  </si>
  <si>
    <t>Joola 3000 SC</t>
  </si>
  <si>
    <t>Joola 5000</t>
  </si>
  <si>
    <t>Joola Olymp (Atlanta)</t>
  </si>
  <si>
    <t>Joola Rollomat</t>
  </si>
  <si>
    <t>Nittaku STX211-W</t>
  </si>
  <si>
    <t>Nittaku STX212-W</t>
  </si>
  <si>
    <t>Nittaku Wing BF</t>
  </si>
  <si>
    <t>San-Ei Absolute-W Advanced</t>
  </si>
  <si>
    <t>San-Ei Absolute-W</t>
  </si>
  <si>
    <t>San-Ei IF Veric-W</t>
  </si>
  <si>
    <t>San-Ei IF Veric-W+VSAS (can be used only until 30 June 2015)</t>
  </si>
  <si>
    <t>San-Ei VR Veric-W</t>
  </si>
  <si>
    <t>San-Ei VR Veric-W+VSAS</t>
  </si>
  <si>
    <t>Sponeta Super Compact W</t>
  </si>
  <si>
    <t>Stiga Premium Compact W</t>
  </si>
  <si>
    <t>Tibhar Smash 28/SC W</t>
  </si>
  <si>
    <t>TSP Europa-SCW</t>
  </si>
  <si>
    <t>TSP TF-25W</t>
  </si>
  <si>
    <t>mdawlatly@ittfmail.com</t>
  </si>
  <si>
    <t>please fill in the name of the Association</t>
  </si>
  <si>
    <t>INSURANCE</t>
  </si>
  <si>
    <t>By entering the event, each association must ensure that all delegation members have medical, travel and other appropriate insurance.</t>
  </si>
  <si>
    <t>ITTF World Tour 2016</t>
  </si>
  <si>
    <t>ITTF World Tour Grand Finals 2016</t>
  </si>
  <si>
    <t>German Open, Berlin (Super)</t>
  </si>
  <si>
    <t>???</t>
  </si>
  <si>
    <t>Chile Open, Santiago de Chile (Challenge)</t>
  </si>
  <si>
    <t>Nigeria (Lagos) Open, Lagos (Challenge)</t>
  </si>
  <si>
    <t xml:space="preserve">Croatia (Zagreb) Open, Zagreb (Challenge) </t>
  </si>
  <si>
    <t>Slovenia Open, Otocec (Challenge)</t>
  </si>
  <si>
    <t>Japan Open, Tokyo (Super)</t>
  </si>
  <si>
    <t>Korea Open, Incheon (Super)</t>
  </si>
  <si>
    <t>China Open, Chengdu (Super)</t>
  </si>
  <si>
    <t>Freddy ALMENDARIZ</t>
  </si>
  <si>
    <t>Mounir BESSAH</t>
  </si>
  <si>
    <t>213 661605837</t>
  </si>
  <si>
    <t>bessahmounir@hotmail.com</t>
  </si>
  <si>
    <t>593 98 86 69 084</t>
  </si>
  <si>
    <t>freddyav16@gmail.com</t>
  </si>
  <si>
    <t>Net</t>
  </si>
  <si>
    <t>NEW PAYMENT INFORMATION FOR 2016!</t>
  </si>
  <si>
    <t>The payment of the full amount from each association should be done in ONE invoice. Individual payments are not possible anymore. Individual players can ask that the OC issue separate invoices.</t>
  </si>
  <si>
    <t>Adidas PRO 800 Black </t>
  </si>
  <si>
    <t>Adidas Pro II Black </t>
  </si>
  <si>
    <t>Adidas PRO V Blue </t>
  </si>
  <si>
    <t>Andro Niveau Blue </t>
  </si>
  <si>
    <t>Andro Niveau Black </t>
  </si>
  <si>
    <t>Artengo FA950C Blue </t>
  </si>
  <si>
    <t>Bethel P500 Blue </t>
  </si>
  <si>
    <t>Butterfly Europa Black </t>
  </si>
  <si>
    <t>Butterfly International Blue </t>
  </si>
  <si>
    <t>Butterfly National League Black </t>
  </si>
  <si>
    <t>Butterfly Tokyo Black </t>
  </si>
  <si>
    <t>Champion 680 Blue </t>
  </si>
  <si>
    <t>Champion 690 Blue </t>
  </si>
  <si>
    <t>Cornilleau Clip Black </t>
  </si>
  <si>
    <t>Cornilleau Competition Black </t>
  </si>
  <si>
    <t>DHS Blue </t>
  </si>
  <si>
    <t>DHS Green </t>
  </si>
  <si>
    <t>DHS P118 Blue </t>
  </si>
  <si>
    <t>Donic Clip  Blue </t>
  </si>
  <si>
    <t>Donic Clip  Green </t>
  </si>
  <si>
    <t>Donic Stress Blue </t>
  </si>
  <si>
    <t>Donic Stress Green </t>
  </si>
  <si>
    <t>Donic World Champion Blue </t>
  </si>
  <si>
    <t>Donic World Champion Green </t>
  </si>
  <si>
    <t>Double Fish 137C Blue </t>
  </si>
  <si>
    <t>Double Fish Double Fish (Can be used until 31 December 2015) Blue </t>
  </si>
  <si>
    <t>Double Fish Double Fish (Can be used until 31 December 2015) Green </t>
  </si>
  <si>
    <t>Double Fish Volant Blue </t>
  </si>
  <si>
    <t>Double Happiness P100 Black </t>
  </si>
  <si>
    <t>Double Happiness P105 Blue </t>
  </si>
  <si>
    <t>Double Happiness P105 Green </t>
  </si>
  <si>
    <t>Double Happiness P105 Black </t>
  </si>
  <si>
    <t>Double Happiness P108 Blue </t>
  </si>
  <si>
    <t>Double Happiness P108 Green </t>
  </si>
  <si>
    <t>Double Happiness P108 Black </t>
  </si>
  <si>
    <t>Gewo World Cup Black </t>
  </si>
  <si>
    <t>Giant Dragon 9819N Blue </t>
  </si>
  <si>
    <t>Joola Spring Black </t>
  </si>
  <si>
    <t>Joola WM Black </t>
  </si>
  <si>
    <t>Joola WM Ultra Black </t>
  </si>
  <si>
    <t>Kinson Professional Blue </t>
  </si>
  <si>
    <t>Nittaku IN Blue </t>
  </si>
  <si>
    <t>Nittaku IN Green </t>
  </si>
  <si>
    <t>Peace SP20 Blue </t>
  </si>
  <si>
    <t>San-Ei Integral Blue </t>
  </si>
  <si>
    <t>San-Ei Integral Black </t>
  </si>
  <si>
    <t>San-Ei Limitless Black </t>
  </si>
  <si>
    <t>Shaofa Xu Shaofa Blue </t>
  </si>
  <si>
    <t>Shaofa Xu Shaofa Green </t>
  </si>
  <si>
    <t>Sponeta Classic Black </t>
  </si>
  <si>
    <t>Stag Clipper Black </t>
  </si>
  <si>
    <t>Stag Expert  Blue </t>
  </si>
  <si>
    <t>Stag Expert  Green </t>
  </si>
  <si>
    <t>Stag Pro  Black </t>
  </si>
  <si>
    <t>Stag Snap-On  Blue </t>
  </si>
  <si>
    <t>Stag Snap-On  Green </t>
  </si>
  <si>
    <t>Stiga Clipper VM Blue </t>
  </si>
  <si>
    <t>Stiga Evolution Blue </t>
  </si>
  <si>
    <t>Stiga Premium Clip Blue </t>
  </si>
  <si>
    <t>Stiga Premium VM Blue </t>
  </si>
  <si>
    <t>Sunflex Pro Blue </t>
  </si>
  <si>
    <t>Tibhar Rondo Blue </t>
  </si>
  <si>
    <t>Tibhar Rondo Green </t>
  </si>
  <si>
    <t>Tibhar Smash Blue </t>
  </si>
  <si>
    <t>Tibhar Smash Green </t>
  </si>
  <si>
    <t>TSP CL Blue </t>
  </si>
  <si>
    <t>TSP CL Green </t>
  </si>
  <si>
    <t>TSP CL Black </t>
  </si>
  <si>
    <t>TSP MS Blue </t>
  </si>
  <si>
    <t>TSP MS Green </t>
  </si>
  <si>
    <t>TSP MS Black </t>
  </si>
  <si>
    <t>TTEX Snap On Blue </t>
  </si>
  <si>
    <t>Yasaka Master Blue </t>
  </si>
  <si>
    <t>The entering association will be charged with one night costs of the official hospitality package                       (Option 2; Single room); this is valid for players, coaches, medical staff, accompanied persons</t>
  </si>
  <si>
    <t>Payment deadline</t>
  </si>
  <si>
    <t>the payments need to be on the host associations account before</t>
  </si>
  <si>
    <t>the full amount has to be transfered latest until that date</t>
  </si>
  <si>
    <t>at Super Series only the TOP 15 entered Doubles + 1 host Double can play</t>
  </si>
  <si>
    <t>According to the 2016 Directives and SSI for World Tour, we have to limit the number of entries to</t>
  </si>
  <si>
    <r>
      <t xml:space="preserve">players in total. Only the final entries are taken into consideration by the organizers and the Competition Manager for the participation of your players.                                                                                                                                                                                     </t>
    </r>
    <r>
      <rPr>
        <b/>
        <u val="single"/>
        <sz val="9"/>
        <color indexed="10"/>
        <rFont val="Verdana"/>
        <family val="0"/>
      </rPr>
      <t>For Challenge &amp; Major Series ONLY:</t>
    </r>
    <r>
      <rPr>
        <sz val="9"/>
        <rFont val="Verdana"/>
        <family val="2"/>
      </rPr>
      <t xml:space="preserve"> An association can enter a maximum of 24</t>
    </r>
    <r>
      <rPr>
        <b/>
        <sz val="9"/>
        <color indexed="10"/>
        <rFont val="Verdana"/>
        <family val="0"/>
      </rPr>
      <t xml:space="preserve"> </t>
    </r>
    <r>
      <rPr>
        <b/>
        <sz val="9"/>
        <color indexed="10"/>
        <rFont val="Verdana"/>
        <family val="0"/>
      </rPr>
      <t>direct entries</t>
    </r>
    <r>
      <rPr>
        <sz val="9"/>
        <rFont val="Verdana"/>
        <family val="2"/>
      </rPr>
      <t xml:space="preserve"> (6 players by category: MS, WS, U21 boys and U21 girls). If NO U21 event is played an association can enter a maximum of 12 </t>
    </r>
    <r>
      <rPr>
        <b/>
        <sz val="9"/>
        <color indexed="10"/>
        <rFont val="Verdana"/>
        <family val="0"/>
      </rPr>
      <t>direct entries</t>
    </r>
    <r>
      <rPr>
        <sz val="9"/>
        <rFont val="Verdana"/>
        <family val="2"/>
      </rPr>
      <t xml:space="preserve">. The host association can enter a maximum of 48 </t>
    </r>
    <r>
      <rPr>
        <b/>
        <sz val="9"/>
        <color indexed="10"/>
        <rFont val="Verdana"/>
        <family val="0"/>
      </rPr>
      <t>direct entries</t>
    </r>
    <r>
      <rPr>
        <sz val="9"/>
        <rFont val="Verdana"/>
        <family val="2"/>
      </rPr>
      <t xml:space="preserve"> (12 players by category: MS, WS, U21 boys and U21 girls). If NO U21 event is played the host association can enter a maximum of 24 </t>
    </r>
    <r>
      <rPr>
        <b/>
        <sz val="9"/>
        <color indexed="10"/>
        <rFont val="Verdana"/>
        <family val="0"/>
      </rPr>
      <t>direct entries</t>
    </r>
    <r>
      <rPr>
        <sz val="9"/>
        <rFont val="Verdana"/>
        <family val="2"/>
      </rPr>
      <t xml:space="preserve">. No association can have more than 6 players entered in the doubles event except the host association (12 players) if the Doubles event is played at this tournament.The additional entries will be put on a </t>
    </r>
    <r>
      <rPr>
        <b/>
        <sz val="9"/>
        <color indexed="10"/>
        <rFont val="Verdana"/>
        <family val="0"/>
      </rPr>
      <t>waiting list</t>
    </r>
    <r>
      <rPr>
        <sz val="9"/>
        <rFont val="Verdana"/>
        <family val="2"/>
      </rPr>
      <t xml:space="preserve"> and accepted depending of the total number of entries.                                                                                                                                                                                           </t>
    </r>
    <r>
      <rPr>
        <b/>
        <u val="single"/>
        <sz val="9"/>
        <color indexed="10"/>
        <rFont val="Verdana"/>
        <family val="0"/>
      </rPr>
      <t>For SUPER Series ONLY:</t>
    </r>
    <r>
      <rPr>
        <sz val="9"/>
        <rFont val="Verdana"/>
        <family val="2"/>
      </rPr>
      <t xml:space="preserve"> An Association can enter a maximum of 24 </t>
    </r>
    <r>
      <rPr>
        <b/>
        <sz val="9"/>
        <color indexed="10"/>
        <rFont val="Verdana"/>
        <family val="0"/>
      </rPr>
      <t>direct entries</t>
    </r>
    <r>
      <rPr>
        <sz val="9"/>
        <rFont val="Verdana"/>
        <family val="2"/>
      </rPr>
      <t xml:space="preserve"> (6 players by category MS, WS, U21 Boys, U21 Girls) but</t>
    </r>
    <r>
      <rPr>
        <u val="single"/>
        <sz val="9"/>
        <color indexed="10"/>
        <rFont val="Verdana"/>
        <family val="0"/>
      </rPr>
      <t xml:space="preserve"> in U21</t>
    </r>
    <r>
      <rPr>
        <sz val="9"/>
        <rFont val="Verdana"/>
        <family val="2"/>
      </rPr>
      <t xml:space="preserve"> events only the </t>
    </r>
    <r>
      <rPr>
        <u val="single"/>
        <sz val="9"/>
        <color indexed="10"/>
        <rFont val="Verdana"/>
        <family val="0"/>
      </rPr>
      <t>31 highest ranked players at the deadline of entries will be qualified to play</t>
    </r>
    <r>
      <rPr>
        <sz val="9"/>
        <rFont val="Verdana"/>
        <family val="2"/>
      </rPr>
      <t>. All the other players will be in Waiting List. The host association can enter a maximum of 48 direct entries but</t>
    </r>
    <r>
      <rPr>
        <u val="single"/>
        <sz val="9"/>
        <color indexed="10"/>
        <rFont val="Verdana"/>
        <family val="0"/>
      </rPr>
      <t xml:space="preserve"> in U21</t>
    </r>
    <r>
      <rPr>
        <sz val="9"/>
        <rFont val="Verdana"/>
        <family val="2"/>
      </rPr>
      <t xml:space="preserve"> events only the</t>
    </r>
    <r>
      <rPr>
        <u val="single"/>
        <sz val="9"/>
        <color indexed="10"/>
        <rFont val="Verdana"/>
        <family val="0"/>
      </rPr>
      <t xml:space="preserve"> 31 highest ranked players at the deadline of entries will be qualified to play</t>
    </r>
    <r>
      <rPr>
        <sz val="9"/>
        <rFont val="Verdana"/>
        <family val="2"/>
      </rPr>
      <t xml:space="preserve"> and 1 player guaranteed for the host. No association can have more than </t>
    </r>
    <r>
      <rPr>
        <b/>
        <sz val="9"/>
        <rFont val="Verdana"/>
        <family val="0"/>
      </rPr>
      <t>4 players</t>
    </r>
    <r>
      <rPr>
        <sz val="9"/>
        <rFont val="Verdana"/>
        <family val="2"/>
      </rPr>
      <t xml:space="preserve"> entered in the doubles events. Only the 15 best-ranked doubles at deadline for entries and 1 host double will be qualified. In U21 events in case of cancellations or in case the total number of 32 players is not reached the players will be taken in the waiting list by ranking order at the deadline of entries.
Please refer to the Official Documents on the World Tour section of the ITTF web-site or contact the Competition M.</t>
    </r>
  </si>
  <si>
    <t>Yes</t>
  </si>
  <si>
    <r>
      <rPr>
        <b/>
        <sz val="9"/>
        <rFont val="Verdana"/>
        <family val="0"/>
      </rPr>
      <t>each player, coach and medical staff</t>
    </r>
    <r>
      <rPr>
        <sz val="9"/>
        <rFont val="Verdana"/>
        <family val="2"/>
      </rPr>
      <t xml:space="preserve">. (Coach &amp; Medical staff needs to pay only in case they booked the official Hotel package) This period starts on the day of closing the final entries, one month before the event. These cancellation amounts will be added to the associations´s invoice to be paid, together with the hospitality costs, to the organizers either by bank transfer or by cash on site. </t>
    </r>
  </si>
  <si>
    <r>
      <t>For cancellations after the entry deadline, a</t>
    </r>
    <r>
      <rPr>
        <b/>
        <sz val="9"/>
        <rFont val="Verdana"/>
        <family val="0"/>
      </rPr>
      <t xml:space="preserve"> cancellation fee</t>
    </r>
    <r>
      <rPr>
        <sz val="9"/>
        <rFont val="Verdana"/>
        <family val="2"/>
      </rPr>
      <t xml:space="preserve"> of </t>
    </r>
  </si>
  <si>
    <t>Under 21 Category for 2016 : Born on or after January 1st, 1995</t>
  </si>
  <si>
    <t>Hungarian Table Tennis Association / Pannonsport Szervező és Marketing Kft.</t>
  </si>
  <si>
    <t>Istvánmezei út 1-3. / Welther Károly utca 17.</t>
  </si>
  <si>
    <t>H-1146 Budapest, Hugary / H-9700 Szombathely, Hungary</t>
  </si>
  <si>
    <t>+36 1 4606840/ + 36 94 514680</t>
  </si>
  <si>
    <t>+36 1 4606842/ + 36 94 514689</t>
  </si>
  <si>
    <t>moatsz@moatsz.hu / pannonsport@pannonsport.hu</t>
  </si>
  <si>
    <t>www.moatsz.hu / www.pannonsport.hu</t>
  </si>
  <si>
    <t>Dr. Miklos Stocker Phd / General Secretary</t>
  </si>
  <si>
    <t>+36 1 4606840 / +36 70 6817684</t>
  </si>
  <si>
    <t>+36 1 4606842</t>
  </si>
  <si>
    <t>moatsz@moatsz.hu</t>
  </si>
  <si>
    <t>Ms. Melinda Farago &amp; Ms. Solt Nora</t>
  </si>
  <si>
    <t>+36 94 514680, +36 70 6092323 / + 36 30 4446673</t>
  </si>
  <si>
    <t>farago.melinda@pannonsport.hu / noraasolt@gmail.com</t>
  </si>
  <si>
    <t xml:space="preserve"> + 36 94 514689</t>
  </si>
  <si>
    <t>Mrs. Marta Szily</t>
  </si>
  <si>
    <t>marta.szily@gmail.com</t>
  </si>
  <si>
    <t>Tüskecsarnok</t>
  </si>
  <si>
    <t>Magyar tudósok körútja 7.</t>
  </si>
  <si>
    <t>H-1117 Budapest, Hungary</t>
  </si>
  <si>
    <t>the venue in the press room (Press Conference Room)</t>
  </si>
  <si>
    <t>red</t>
  </si>
  <si>
    <t>Danubius Hotel Flamenco**** (4 star)</t>
  </si>
  <si>
    <t>H-1113 Budapest</t>
  </si>
  <si>
    <t>Tas vezér u. 3-7.</t>
  </si>
  <si>
    <t>+36 1 8895600</t>
  </si>
  <si>
    <t>+36 1 8895651</t>
  </si>
  <si>
    <t>www.danubiushotels.hu/szallodak-budapest/danubius-hotel-flamenco</t>
  </si>
  <si>
    <t>Danubius Hotel Flamenco*** (3 star)</t>
  </si>
  <si>
    <t>Budapest Airport</t>
  </si>
  <si>
    <t xml:space="preserve">Budapest Keleti Railway Station </t>
  </si>
  <si>
    <t>19 January 2016</t>
  </si>
  <si>
    <t>Pannonsport Szervezo és Marketing Kft.</t>
  </si>
  <si>
    <t>Budapest Bank</t>
  </si>
  <si>
    <t>H-9700 Szombathely</t>
  </si>
  <si>
    <t>Koszegi utca 3/a</t>
  </si>
  <si>
    <t>HU32</t>
  </si>
  <si>
    <t>BUDA HU HB</t>
  </si>
  <si>
    <t>10104789-49735200-01000300</t>
  </si>
  <si>
    <t>380</t>
  </si>
  <si>
    <r>
      <t>For 2016 the</t>
    </r>
    <r>
      <rPr>
        <b/>
        <sz val="10"/>
        <rFont val="Verdana"/>
        <family val="2"/>
      </rPr>
      <t xml:space="preserve"> participation fee</t>
    </r>
    <r>
      <rPr>
        <sz val="10"/>
        <rFont val="Verdana"/>
        <family val="2"/>
      </rPr>
      <t xml:space="preserve"> for the </t>
    </r>
    <r>
      <rPr>
        <b/>
        <sz val="10"/>
        <rFont val="Verdana"/>
        <family val="2"/>
      </rPr>
      <t>players</t>
    </r>
    <r>
      <rPr>
        <sz val="10"/>
        <rFont val="Verdana"/>
        <family val="2"/>
      </rPr>
      <t xml:space="preserve"> is fixed to (according to the currency)</t>
    </r>
  </si>
  <si>
    <t>For 2016</t>
  </si>
  <si>
    <r>
      <t>Please note the number of single rooms is limited as well as the number of rooms at each Option. Teams will be accom</t>
    </r>
    <r>
      <rPr>
        <b/>
        <i/>
        <sz val="10"/>
        <rFont val="Verdana"/>
        <family val="2"/>
      </rPr>
      <t>m</t>
    </r>
    <r>
      <rPr>
        <b/>
        <i/>
        <sz val="10"/>
        <rFont val="Verdana"/>
        <family val="2"/>
      </rPr>
      <t>odated accordingly on</t>
    </r>
    <r>
      <rPr>
        <b/>
        <i/>
        <sz val="10"/>
        <rFont val="Verdana"/>
        <family val="2"/>
      </rPr>
      <t xml:space="preserve"> </t>
    </r>
    <r>
      <rPr>
        <b/>
        <i/>
        <sz val="10"/>
        <rFont val="Verdana"/>
        <family val="2"/>
      </rPr>
      <t>the "first come first serve" basis and only payment can guarantee hotel option. The Organiser has the right to assign the hotel based upon the order of application. After one Option is fully booke</t>
    </r>
    <r>
      <rPr>
        <b/>
        <i/>
        <sz val="10"/>
        <rFont val="Verdana"/>
        <family val="2"/>
      </rPr>
      <t>d</t>
    </r>
    <r>
      <rPr>
        <b/>
        <i/>
        <sz val="10"/>
        <rFont val="Verdana"/>
        <family val="2"/>
      </rPr>
      <t xml:space="preserve"> the Organiser will provide only the other availab</t>
    </r>
    <r>
      <rPr>
        <b/>
        <i/>
        <sz val="10"/>
        <rFont val="Verdana"/>
        <family val="2"/>
      </rPr>
      <t>l</t>
    </r>
    <r>
      <rPr>
        <b/>
        <i/>
        <sz val="10"/>
        <rFont val="Verdana"/>
        <family val="2"/>
      </rPr>
      <t>e hospitality package. Please note you only enitled to the free transfer in case you fill your travel form until the deadline.</t>
    </r>
  </si>
  <si>
    <t>Hungarian Open, Budapest (Major)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</si>
</sst>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s>
  <fonts count="185">
    <font>
      <sz val="10"/>
      <name val="Arial"/>
      <family val="0"/>
    </font>
    <font>
      <sz val="12"/>
      <color indexed="8"/>
      <name val="Calibri"/>
      <family val="2"/>
    </font>
    <font>
      <b/>
      <sz val="10"/>
      <name val="Arial"/>
      <family val="2"/>
    </font>
    <font>
      <b/>
      <sz val="20"/>
      <name val="Verdana"/>
      <family val="2"/>
    </font>
    <font>
      <sz val="8"/>
      <name val="Arial"/>
      <family val="2"/>
    </font>
    <font>
      <b/>
      <sz val="12"/>
      <name val="Verdana"/>
      <family val="0"/>
    </font>
    <font>
      <sz val="12"/>
      <name val="Arial"/>
      <family val="2"/>
    </font>
    <font>
      <b/>
      <sz val="12"/>
      <name val="Arial"/>
      <family val="2"/>
    </font>
    <font>
      <b/>
      <sz val="12"/>
      <color indexed="9"/>
      <name val="Arial"/>
      <family val="2"/>
    </font>
    <font>
      <u val="single"/>
      <sz val="10"/>
      <color indexed="12"/>
      <name val="Arial"/>
      <family val="2"/>
    </font>
    <font>
      <i/>
      <sz val="10"/>
      <name val="Arial"/>
      <family val="2"/>
    </font>
    <font>
      <b/>
      <sz val="10"/>
      <color indexed="10"/>
      <name val="Arial"/>
      <family val="2"/>
    </font>
    <font>
      <b/>
      <i/>
      <sz val="10"/>
      <name val="Arial"/>
      <family val="2"/>
    </font>
    <font>
      <b/>
      <sz val="12"/>
      <color indexed="10"/>
      <name val="Verdana"/>
      <family val="2"/>
    </font>
    <font>
      <sz val="10"/>
      <name val="Verdana"/>
      <family val="2"/>
    </font>
    <font>
      <b/>
      <sz val="16"/>
      <color indexed="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9"/>
      <name val="Verdana"/>
      <family val="2"/>
    </font>
    <font>
      <b/>
      <sz val="8"/>
      <name val="Verdana"/>
      <family val="2"/>
    </font>
    <font>
      <b/>
      <sz val="8"/>
      <name val="Tahoma"/>
      <family val="2"/>
    </font>
    <font>
      <b/>
      <sz val="8"/>
      <color indexed="12"/>
      <name val="Tahoma"/>
      <family val="2"/>
    </font>
    <font>
      <sz val="8"/>
      <name val="Tahoma"/>
      <family val="2"/>
    </font>
    <font>
      <b/>
      <i/>
      <sz val="10"/>
      <name val="Verdana"/>
      <family val="2"/>
    </font>
    <font>
      <sz val="9"/>
      <name val="Tahoma"/>
      <family val="2"/>
    </font>
    <font>
      <b/>
      <sz val="9"/>
      <name val="Tahoma"/>
      <family val="2"/>
    </font>
    <font>
      <b/>
      <sz val="9"/>
      <color indexed="12"/>
      <name val="Tahoma"/>
      <family val="2"/>
    </font>
    <font>
      <b/>
      <sz val="10"/>
      <color indexed="12"/>
      <name val="Verdana"/>
      <family val="2"/>
    </font>
    <font>
      <sz val="9"/>
      <name val="Verdana"/>
      <family val="2"/>
    </font>
    <font>
      <b/>
      <i/>
      <sz val="12"/>
      <name val="Arial"/>
      <family val="2"/>
    </font>
    <font>
      <b/>
      <i/>
      <sz val="16"/>
      <name val="Arial"/>
      <family val="2"/>
    </font>
    <font>
      <b/>
      <i/>
      <sz val="16"/>
      <name val="Verdana"/>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i/>
      <u val="single"/>
      <sz val="16"/>
      <color indexed="10"/>
      <name val="Arial"/>
      <family val="2"/>
    </font>
    <font>
      <sz val="8"/>
      <color indexed="10"/>
      <name val="Verdana"/>
      <family val="2"/>
    </font>
    <font>
      <sz val="10"/>
      <color indexed="10"/>
      <name val="Verdana"/>
      <family val="2"/>
    </font>
    <font>
      <i/>
      <sz val="9"/>
      <name val="Verdana"/>
      <family val="2"/>
    </font>
    <font>
      <b/>
      <sz val="12"/>
      <name val="Calibri"/>
      <family val="0"/>
    </font>
    <font>
      <u val="single"/>
      <sz val="10"/>
      <color indexed="36"/>
      <name val="Arial"/>
      <family val="0"/>
    </font>
    <font>
      <b/>
      <i/>
      <sz val="17"/>
      <color indexed="10"/>
      <name val="Verdana"/>
      <family val="0"/>
    </font>
    <font>
      <b/>
      <sz val="9"/>
      <color indexed="10"/>
      <name val="Verdana"/>
      <family val="0"/>
    </font>
    <font>
      <sz val="10"/>
      <color indexed="9"/>
      <name val="Arial"/>
      <family val="0"/>
    </font>
    <font>
      <sz val="12"/>
      <color indexed="9"/>
      <name val="Arial"/>
      <family val="0"/>
    </font>
    <font>
      <b/>
      <sz val="18"/>
      <name val="Verdana"/>
      <family val="0"/>
    </font>
    <font>
      <b/>
      <sz val="10"/>
      <color indexed="9"/>
      <name val="Verdana"/>
      <family val="0"/>
    </font>
    <font>
      <b/>
      <i/>
      <sz val="10"/>
      <color indexed="10"/>
      <name val="Arial"/>
      <family val="0"/>
    </font>
    <font>
      <sz val="9"/>
      <name val="Arial"/>
      <family val="0"/>
    </font>
    <font>
      <b/>
      <sz val="9"/>
      <name val="Arial"/>
      <family val="0"/>
    </font>
    <font>
      <b/>
      <i/>
      <sz val="8"/>
      <color indexed="10"/>
      <name val="Verdana"/>
      <family val="0"/>
    </font>
    <font>
      <b/>
      <sz val="10"/>
      <color indexed="39"/>
      <name val="Verdana"/>
      <family val="0"/>
    </font>
    <font>
      <sz val="10"/>
      <color indexed="10"/>
      <name val="Arial"/>
      <family val="0"/>
    </font>
    <font>
      <u val="single"/>
      <sz val="10"/>
      <color indexed="12"/>
      <name val="Verdana"/>
      <family val="0"/>
    </font>
    <font>
      <b/>
      <sz val="11"/>
      <color indexed="9"/>
      <name val="Verdana"/>
      <family val="0"/>
    </font>
    <font>
      <b/>
      <sz val="22"/>
      <color indexed="9"/>
      <name val="Verdana"/>
      <family val="0"/>
    </font>
    <font>
      <b/>
      <sz val="9"/>
      <name val="Verdana"/>
      <family val="0"/>
    </font>
    <font>
      <sz val="12"/>
      <name val="Verdana"/>
      <family val="0"/>
    </font>
    <font>
      <b/>
      <i/>
      <sz val="22"/>
      <color indexed="9"/>
      <name val="Verdana"/>
      <family val="0"/>
    </font>
    <font>
      <b/>
      <sz val="14"/>
      <name val="Verdana"/>
      <family val="0"/>
    </font>
    <font>
      <b/>
      <i/>
      <sz val="12"/>
      <color indexed="8"/>
      <name val="Verdana"/>
      <family val="0"/>
    </font>
    <font>
      <sz val="10"/>
      <color indexed="39"/>
      <name val="Verdana"/>
      <family val="0"/>
    </font>
    <font>
      <b/>
      <sz val="14"/>
      <color indexed="9"/>
      <name val="Verdana"/>
      <family val="0"/>
    </font>
    <font>
      <sz val="10"/>
      <color indexed="9"/>
      <name val="Verdana"/>
      <family val="0"/>
    </font>
    <font>
      <b/>
      <i/>
      <sz val="12"/>
      <color indexed="9"/>
      <name val="Verdana"/>
      <family val="0"/>
    </font>
    <font>
      <b/>
      <i/>
      <sz val="12"/>
      <name val="Verdana"/>
      <family val="0"/>
    </font>
    <font>
      <u val="single"/>
      <sz val="10"/>
      <color indexed="9"/>
      <name val="Verdana"/>
      <family val="0"/>
    </font>
    <font>
      <b/>
      <i/>
      <u val="single"/>
      <sz val="12"/>
      <color indexed="8"/>
      <name val="Verdana"/>
      <family val="0"/>
    </font>
    <font>
      <u val="single"/>
      <sz val="10"/>
      <name val="Verdana"/>
      <family val="0"/>
    </font>
    <font>
      <b/>
      <sz val="18"/>
      <color indexed="9"/>
      <name val="Verdana"/>
      <family val="0"/>
    </font>
    <font>
      <b/>
      <i/>
      <sz val="10"/>
      <color indexed="21"/>
      <name val="Verdana"/>
      <family val="0"/>
    </font>
    <font>
      <b/>
      <u val="single"/>
      <sz val="12"/>
      <color indexed="12"/>
      <name val="Verdana"/>
      <family val="0"/>
    </font>
    <font>
      <b/>
      <i/>
      <sz val="10"/>
      <color indexed="9"/>
      <name val="Verdana"/>
      <family val="0"/>
    </font>
    <font>
      <sz val="9"/>
      <color indexed="10"/>
      <name val="Verdana"/>
      <family val="0"/>
    </font>
    <font>
      <b/>
      <i/>
      <sz val="9"/>
      <color indexed="10"/>
      <name val="Verdana"/>
      <family val="0"/>
    </font>
    <font>
      <b/>
      <sz val="10"/>
      <color indexed="21"/>
      <name val="Verdana"/>
      <family val="0"/>
    </font>
    <font>
      <b/>
      <sz val="9"/>
      <color indexed="9"/>
      <name val="Verdana"/>
      <family val="0"/>
    </font>
    <font>
      <i/>
      <sz val="9"/>
      <color indexed="10"/>
      <name val="Verdana"/>
      <family val="0"/>
    </font>
    <font>
      <b/>
      <sz val="11"/>
      <name val="Verdana"/>
      <family val="0"/>
    </font>
    <font>
      <b/>
      <i/>
      <sz val="11"/>
      <name val="Verdana"/>
      <family val="0"/>
    </font>
    <font>
      <b/>
      <sz val="12"/>
      <color indexed="21"/>
      <name val="Verdana"/>
      <family val="2"/>
    </font>
    <font>
      <b/>
      <sz val="11"/>
      <color indexed="21"/>
      <name val="Verdana"/>
      <family val="2"/>
    </font>
    <font>
      <sz val="10"/>
      <color indexed="21"/>
      <name val="Arial"/>
      <family val="2"/>
    </font>
    <font>
      <b/>
      <i/>
      <sz val="9"/>
      <color indexed="9"/>
      <name val="Verdana"/>
      <family val="0"/>
    </font>
    <font>
      <b/>
      <sz val="18"/>
      <color indexed="21"/>
      <name val="Verdana"/>
      <family val="2"/>
    </font>
    <font>
      <b/>
      <sz val="14"/>
      <color indexed="21"/>
      <name val="Verdana"/>
      <family val="2"/>
    </font>
    <font>
      <b/>
      <sz val="16"/>
      <color indexed="21"/>
      <name val="Verdana"/>
      <family val="2"/>
    </font>
    <font>
      <b/>
      <i/>
      <sz val="14"/>
      <color indexed="21"/>
      <name val="Verdana"/>
      <family val="2"/>
    </font>
    <font>
      <b/>
      <i/>
      <u val="single"/>
      <sz val="12"/>
      <color indexed="10"/>
      <name val="Verdana"/>
      <family val="0"/>
    </font>
    <font>
      <b/>
      <i/>
      <sz val="11"/>
      <color indexed="9"/>
      <name val="Verdana"/>
      <family val="0"/>
    </font>
    <font>
      <sz val="9"/>
      <color indexed="9"/>
      <name val="Verdana"/>
      <family val="0"/>
    </font>
    <font>
      <b/>
      <i/>
      <sz val="9"/>
      <name val="Verdana"/>
      <family val="0"/>
    </font>
    <font>
      <i/>
      <sz val="10"/>
      <color indexed="9"/>
      <name val="Verdana"/>
      <family val="0"/>
    </font>
    <font>
      <b/>
      <i/>
      <sz val="20"/>
      <color indexed="9"/>
      <name val="Verdana"/>
      <family val="0"/>
    </font>
    <font>
      <b/>
      <sz val="8"/>
      <color indexed="10"/>
      <name val="Verdana"/>
      <family val="0"/>
    </font>
    <font>
      <b/>
      <u val="single"/>
      <sz val="9"/>
      <color indexed="10"/>
      <name val="Verdana"/>
      <family val="0"/>
    </font>
    <font>
      <u val="single"/>
      <sz val="9"/>
      <color indexed="10"/>
      <name val="Verdana"/>
      <family val="0"/>
    </font>
    <font>
      <u val="single"/>
      <sz val="10"/>
      <color indexed="39"/>
      <name val="Verdana"/>
      <family val="0"/>
    </font>
    <font>
      <b/>
      <sz val="8"/>
      <color indexed="8"/>
      <name val="Tahoma"/>
      <family val="2"/>
    </font>
    <font>
      <b/>
      <i/>
      <sz val="8"/>
      <color indexed="10"/>
      <name val="Tahoma"/>
      <family val="2"/>
    </font>
    <font>
      <b/>
      <sz val="8"/>
      <color indexed="4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theme="0"/>
      <name val="Arial"/>
      <family val="0"/>
    </font>
    <font>
      <sz val="12"/>
      <color theme="0"/>
      <name val="Arial"/>
      <family val="0"/>
    </font>
    <font>
      <b/>
      <i/>
      <sz val="10"/>
      <color rgb="FFFF0000"/>
      <name val="Arial"/>
      <family val="0"/>
    </font>
    <font>
      <b/>
      <sz val="10"/>
      <color rgb="FFFF0000"/>
      <name val="Arial"/>
      <family val="0"/>
    </font>
    <font>
      <sz val="10"/>
      <color rgb="FFFF0000"/>
      <name val="Arial"/>
      <family val="0"/>
    </font>
    <font>
      <b/>
      <i/>
      <sz val="12"/>
      <color theme="1"/>
      <name val="Verdana"/>
      <family val="0"/>
    </font>
    <font>
      <b/>
      <sz val="14"/>
      <color theme="0"/>
      <name val="Verdana"/>
      <family val="0"/>
    </font>
    <font>
      <sz val="10"/>
      <color theme="0"/>
      <name val="Verdana"/>
      <family val="0"/>
    </font>
    <font>
      <b/>
      <i/>
      <sz val="12"/>
      <color theme="0"/>
      <name val="Verdana"/>
      <family val="0"/>
    </font>
    <font>
      <sz val="10"/>
      <color rgb="FF0000FF"/>
      <name val="Verdana"/>
      <family val="0"/>
    </font>
    <font>
      <b/>
      <i/>
      <sz val="22"/>
      <color theme="0"/>
      <name val="Verdana"/>
      <family val="0"/>
    </font>
    <font>
      <u val="single"/>
      <sz val="10"/>
      <color theme="0"/>
      <name val="Verdana"/>
      <family val="0"/>
    </font>
    <font>
      <b/>
      <sz val="10"/>
      <color theme="0"/>
      <name val="Verdana"/>
      <family val="0"/>
    </font>
    <font>
      <sz val="10"/>
      <color rgb="FFFF0000"/>
      <name val="Verdana"/>
      <family val="0"/>
    </font>
    <font>
      <b/>
      <sz val="10"/>
      <color rgb="FFFF0000"/>
      <name val="Verdana"/>
      <family val="0"/>
    </font>
    <font>
      <b/>
      <i/>
      <sz val="10"/>
      <color rgb="FFDD0806"/>
      <name val="Verdana"/>
      <family val="2"/>
    </font>
    <font>
      <b/>
      <sz val="9"/>
      <color rgb="FFFF0000"/>
      <name val="Verdana"/>
      <family val="0"/>
    </font>
    <font>
      <i/>
      <sz val="9"/>
      <color rgb="FFFF0000"/>
      <name val="Verdana"/>
      <family val="0"/>
    </font>
    <font>
      <b/>
      <sz val="12"/>
      <color rgb="FF004D40"/>
      <name val="Verdana"/>
      <family val="2"/>
    </font>
    <font>
      <sz val="10"/>
      <color rgb="FF004D40"/>
      <name val="Arial"/>
      <family val="2"/>
    </font>
    <font>
      <sz val="9"/>
      <color rgb="FFFF0000"/>
      <name val="Verdana"/>
      <family val="0"/>
    </font>
    <font>
      <b/>
      <i/>
      <sz val="10"/>
      <color rgb="FF004D40"/>
      <name val="Verdana"/>
      <family val="0"/>
    </font>
    <font>
      <b/>
      <sz val="14"/>
      <color rgb="FF004D40"/>
      <name val="Verdana"/>
      <family val="2"/>
    </font>
    <font>
      <b/>
      <sz val="16"/>
      <color rgb="FF004D40"/>
      <name val="Verdana"/>
      <family val="2"/>
    </font>
    <font>
      <b/>
      <i/>
      <sz val="14"/>
      <color rgb="FF004D40"/>
      <name val="Verdana"/>
      <family val="2"/>
    </font>
    <font>
      <b/>
      <i/>
      <u val="single"/>
      <sz val="12"/>
      <color rgb="FFFF0000"/>
      <name val="Verdana"/>
      <family val="0"/>
    </font>
    <font>
      <b/>
      <sz val="10"/>
      <color rgb="FF004D40"/>
      <name val="Verdana"/>
      <family val="0"/>
    </font>
    <font>
      <b/>
      <i/>
      <u val="single"/>
      <sz val="12"/>
      <color theme="1"/>
      <name val="Verdana"/>
      <family val="0"/>
    </font>
    <font>
      <i/>
      <sz val="10"/>
      <color theme="0"/>
      <name val="Verdana"/>
      <family val="0"/>
    </font>
    <font>
      <sz val="9"/>
      <color theme="0"/>
      <name val="Verdana"/>
      <family val="0"/>
    </font>
    <font>
      <u val="single"/>
      <sz val="10"/>
      <color rgb="FF0000FF"/>
      <name val="Verdana"/>
      <family val="0"/>
    </font>
    <font>
      <b/>
      <sz val="10"/>
      <color rgb="FF0000FF"/>
      <name val="Verdana"/>
      <family val="0"/>
    </font>
    <font>
      <b/>
      <i/>
      <sz val="10"/>
      <color theme="0"/>
      <name val="Verdana"/>
      <family val="0"/>
    </font>
    <font>
      <b/>
      <i/>
      <sz val="10"/>
      <color rgb="FFFF0000"/>
      <name val="Verdana"/>
      <family val="0"/>
    </font>
    <font>
      <b/>
      <sz val="18"/>
      <color theme="0"/>
      <name val="Verdana"/>
      <family val="0"/>
    </font>
    <font>
      <b/>
      <sz val="8"/>
      <color rgb="FFFF0000"/>
      <name val="Verdana"/>
      <family val="0"/>
    </font>
    <font>
      <b/>
      <i/>
      <sz val="8"/>
      <color rgb="FFFF0000"/>
      <name val="Verdana"/>
      <family val="0"/>
    </font>
    <font>
      <b/>
      <sz val="18"/>
      <color rgb="FF004D40"/>
      <name val="Verdana"/>
      <family val="2"/>
    </font>
    <font>
      <b/>
      <i/>
      <sz val="12"/>
      <color rgb="FFFF0000"/>
      <name val="Verdana"/>
      <family val="0"/>
    </font>
    <font>
      <b/>
      <sz val="14"/>
      <color rgb="FFFF0000"/>
      <name val="Verdana"/>
      <family val="0"/>
    </font>
    <font>
      <b/>
      <i/>
      <sz val="11"/>
      <color theme="0"/>
      <name val="Verdana"/>
      <family val="0"/>
    </font>
    <font>
      <b/>
      <i/>
      <sz val="9"/>
      <color theme="0"/>
      <name val="Verdana"/>
      <family val="0"/>
    </font>
    <font>
      <b/>
      <sz val="11"/>
      <color rgb="FF004D40"/>
      <name val="Verdana"/>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
      <patternFill patternType="solid">
        <fgColor rgb="FFCFE5D5"/>
        <bgColor indexed="64"/>
      </patternFill>
    </fill>
    <fill>
      <patternFill patternType="solid">
        <fgColor rgb="FF004D40"/>
        <bgColor indexed="64"/>
      </patternFill>
    </fill>
    <fill>
      <patternFill patternType="solid">
        <fgColor theme="0"/>
        <bgColor indexed="64"/>
      </patternFill>
    </fill>
    <fill>
      <patternFill patternType="solid">
        <fgColor theme="0" tint="-0.24997000396251678"/>
        <bgColor indexed="64"/>
      </patternFill>
    </fill>
    <fill>
      <patternFill patternType="solid">
        <fgColor indexed="17"/>
        <bgColor indexed="64"/>
      </patternFill>
    </fill>
    <fill>
      <patternFill patternType="solid">
        <fgColor theme="1"/>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tint="-0.1499900072813034"/>
        <bgColor indexed="64"/>
      </patternFill>
    </fill>
    <fill>
      <patternFill patternType="solid">
        <fgColor theme="0"/>
        <bgColor indexed="64"/>
      </patternFill>
    </fill>
    <fill>
      <patternFill patternType="solid">
        <fgColor rgb="FFCCFFCC"/>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indexed="1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26" borderId="1" applyNumberFormat="0" applyAlignment="0" applyProtection="0"/>
    <xf numFmtId="0" fontId="1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8" fillId="27" borderId="2" applyNumberFormat="0" applyAlignment="0" applyProtection="0"/>
    <xf numFmtId="0" fontId="129" fillId="0" borderId="3" applyNumberFormat="0" applyFill="0" applyAlignment="0" applyProtection="0"/>
    <xf numFmtId="0" fontId="130" fillId="0" borderId="0" applyNumberFormat="0" applyFill="0" applyBorder="0" applyAlignment="0" applyProtection="0"/>
    <xf numFmtId="0" fontId="131" fillId="28" borderId="0" applyNumberFormat="0" applyBorder="0" applyAlignment="0" applyProtection="0"/>
    <xf numFmtId="0" fontId="0" fillId="29" borderId="4" applyNumberFormat="0" applyFont="0" applyAlignment="0" applyProtection="0"/>
    <xf numFmtId="0" fontId="9" fillId="0" borderId="0" applyNumberFormat="0" applyFill="0" applyBorder="0" applyAlignment="0" applyProtection="0"/>
    <xf numFmtId="0" fontId="132" fillId="30" borderId="0" applyNumberFormat="0" applyBorder="0" applyAlignment="0" applyProtection="0"/>
    <xf numFmtId="0" fontId="0" fillId="0" borderId="0">
      <alignment/>
      <protection/>
    </xf>
    <xf numFmtId="9" fontId="0" fillId="0" borderId="0" applyFont="0" applyFill="0" applyBorder="0" applyAlignment="0" applyProtection="0"/>
    <xf numFmtId="0" fontId="133" fillId="31" borderId="0" applyNumberFormat="0" applyBorder="0" applyAlignment="0" applyProtection="0"/>
    <xf numFmtId="0" fontId="134" fillId="0" borderId="0" applyNumberForma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0" applyNumberFormat="0" applyFill="0" applyBorder="0" applyAlignment="0" applyProtection="0"/>
    <xf numFmtId="0" fontId="140" fillId="32" borderId="9" applyNumberFormat="0" applyAlignment="0" applyProtection="0"/>
  </cellStyleXfs>
  <cellXfs count="605">
    <xf numFmtId="0" fontId="0" fillId="0" borderId="0" xfId="0" applyAlignment="1">
      <alignment/>
    </xf>
    <xf numFmtId="0" fontId="0" fillId="0" borderId="0" xfId="0" applyAlignment="1">
      <alignment horizontal="center"/>
    </xf>
    <xf numFmtId="0" fontId="6" fillId="0" borderId="0" xfId="0" applyFont="1" applyAlignment="1">
      <alignment/>
    </xf>
    <xf numFmtId="0" fontId="0" fillId="0" borderId="0" xfId="0" applyBorder="1" applyAlignment="1">
      <alignment vertical="center"/>
    </xf>
    <xf numFmtId="0" fontId="0" fillId="0" borderId="0" xfId="0" applyAlignment="1">
      <alignment horizontal="right"/>
    </xf>
    <xf numFmtId="0" fontId="5"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xf>
    <xf numFmtId="0" fontId="11" fillId="33" borderId="10" xfId="0" applyFont="1" applyFill="1" applyBorder="1" applyAlignment="1">
      <alignment horizontal="center"/>
    </xf>
    <xf numFmtId="0" fontId="13" fillId="0" borderId="0" xfId="0" applyFont="1" applyAlignment="1">
      <alignment/>
    </xf>
    <xf numFmtId="165" fontId="7" fillId="33" borderId="0" xfId="0" applyNumberFormat="1" applyFont="1" applyFill="1" applyBorder="1" applyAlignment="1" applyProtection="1">
      <alignment vertical="center"/>
      <protection locked="0"/>
    </xf>
    <xf numFmtId="168" fontId="16" fillId="0" borderId="0" xfId="0" applyNumberFormat="1" applyFont="1" applyAlignment="1">
      <alignment/>
    </xf>
    <xf numFmtId="0" fontId="8" fillId="34" borderId="10" xfId="0" applyFont="1" applyFill="1" applyBorder="1" applyAlignment="1">
      <alignment vertical="center"/>
    </xf>
    <xf numFmtId="0" fontId="8" fillId="34" borderId="10" xfId="0" applyFont="1" applyFill="1" applyBorder="1" applyAlignment="1">
      <alignment horizontal="left" vertical="center"/>
    </xf>
    <xf numFmtId="0" fontId="8" fillId="34" borderId="10" xfId="0" applyFont="1" applyFill="1" applyBorder="1" applyAlignment="1">
      <alignment horizontal="center" vertical="center"/>
    </xf>
    <xf numFmtId="0" fontId="2" fillId="0" borderId="10" xfId="0" applyFont="1" applyFill="1" applyBorder="1" applyAlignment="1">
      <alignment horizontal="center"/>
    </xf>
    <xf numFmtId="0" fontId="7" fillId="0" borderId="10" xfId="0" applyFont="1" applyBorder="1" applyAlignment="1">
      <alignment horizontal="center"/>
    </xf>
    <xf numFmtId="0" fontId="6" fillId="0" borderId="0" xfId="0" applyFont="1" applyBorder="1" applyAlignment="1">
      <alignment horizontal="center" vertical="center"/>
    </xf>
    <xf numFmtId="169" fontId="8" fillId="34" borderId="10" xfId="0" applyNumberFormat="1" applyFont="1" applyFill="1" applyBorder="1" applyAlignment="1">
      <alignment horizontal="center" vertical="center"/>
    </xf>
    <xf numFmtId="0" fontId="0" fillId="0" borderId="0" xfId="0" applyAlignment="1">
      <alignment horizontal="center" vertical="center"/>
    </xf>
    <xf numFmtId="169" fontId="38" fillId="0" borderId="0" xfId="0" applyNumberFormat="1" applyFont="1" applyAlignment="1">
      <alignment horizontal="center" vertical="center"/>
    </xf>
    <xf numFmtId="168" fontId="37" fillId="0" borderId="0" xfId="0" applyNumberFormat="1" applyFont="1" applyAlignment="1">
      <alignment horizontal="center" vertical="center"/>
    </xf>
    <xf numFmtId="0" fontId="34" fillId="0" borderId="0" xfId="0" applyFont="1" applyAlignment="1">
      <alignment horizontal="center" vertical="center"/>
    </xf>
    <xf numFmtId="0" fontId="41" fillId="0" borderId="0" xfId="0" applyFont="1" applyAlignment="1">
      <alignment horizontal="right"/>
    </xf>
    <xf numFmtId="0" fontId="6" fillId="0" borderId="0" xfId="0" applyFont="1" applyBorder="1" applyAlignment="1">
      <alignment/>
    </xf>
    <xf numFmtId="0" fontId="7" fillId="0" borderId="0" xfId="0" applyFont="1" applyBorder="1" applyAlignment="1">
      <alignment/>
    </xf>
    <xf numFmtId="0" fontId="41" fillId="0" borderId="0" xfId="0" applyFont="1" applyBorder="1" applyAlignment="1">
      <alignment/>
    </xf>
    <xf numFmtId="0" fontId="7" fillId="0" borderId="0" xfId="0" applyFont="1" applyAlignment="1">
      <alignment horizontal="left"/>
    </xf>
    <xf numFmtId="0" fontId="6" fillId="0" borderId="0" xfId="0"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41" fillId="0" borderId="11" xfId="0" applyFont="1" applyFill="1" applyBorder="1" applyAlignment="1" applyProtection="1">
      <alignment horizontal="center" vertical="center"/>
      <protection/>
    </xf>
    <xf numFmtId="0" fontId="6" fillId="0" borderId="0" xfId="0" applyFont="1" applyBorder="1" applyAlignment="1">
      <alignment vertical="center"/>
    </xf>
    <xf numFmtId="0" fontId="6" fillId="0" borderId="0" xfId="0" applyFont="1" applyAlignment="1">
      <alignment horizontal="right" vertical="center"/>
    </xf>
    <xf numFmtId="0" fontId="42" fillId="35" borderId="12"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169" fontId="7" fillId="0" borderId="10" xfId="0" applyNumberFormat="1" applyFont="1" applyBorder="1" applyAlignment="1" applyProtection="1">
      <alignment horizontal="center" vertical="center"/>
      <protection locked="0"/>
    </xf>
    <xf numFmtId="0" fontId="10" fillId="0" borderId="10" xfId="0" applyFont="1" applyBorder="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4" fontId="0" fillId="0" borderId="0" xfId="0" applyNumberFormat="1" applyBorder="1" applyAlignment="1" applyProtection="1">
      <alignment horizontal="center" vertical="center"/>
      <protection/>
    </xf>
    <xf numFmtId="0" fontId="0" fillId="0" borderId="0" xfId="0" applyBorder="1" applyAlignment="1" applyProtection="1">
      <alignment vertical="center"/>
      <protection/>
    </xf>
    <xf numFmtId="4" fontId="0" fillId="0" borderId="19" xfId="0" applyNumberFormat="1" applyBorder="1" applyAlignment="1" applyProtection="1">
      <alignment horizontal="center" vertical="center"/>
      <protection/>
    </xf>
    <xf numFmtId="4" fontId="0" fillId="0" borderId="20"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 fontId="0" fillId="0" borderId="21" xfId="0" applyNumberFormat="1" applyBorder="1" applyAlignment="1" applyProtection="1">
      <alignment horizontal="center"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vertical="center"/>
      <protection/>
    </xf>
    <xf numFmtId="2" fontId="7" fillId="0" borderId="22" xfId="0" applyNumberFormat="1" applyFont="1" applyBorder="1" applyAlignment="1">
      <alignment horizontal="center"/>
    </xf>
    <xf numFmtId="4" fontId="7" fillId="0" borderId="22" xfId="0" applyNumberFormat="1" applyFont="1" applyFill="1" applyBorder="1" applyAlignment="1">
      <alignment horizontal="center"/>
    </xf>
    <xf numFmtId="2" fontId="7" fillId="0" borderId="10" xfId="0" applyNumberFormat="1" applyFont="1" applyBorder="1" applyAlignment="1" applyProtection="1">
      <alignment horizontal="center" vertical="center"/>
      <protection/>
    </xf>
    <xf numFmtId="2" fontId="7" fillId="0" borderId="10" xfId="0" applyNumberFormat="1" applyFont="1" applyBorder="1" applyAlignment="1">
      <alignment horizontal="center" vertical="center"/>
    </xf>
    <xf numFmtId="4" fontId="8" fillId="34" borderId="10" xfId="0" applyNumberFormat="1" applyFont="1" applyFill="1" applyBorder="1" applyAlignment="1">
      <alignment horizontal="center" vertical="center"/>
    </xf>
    <xf numFmtId="4" fontId="8" fillId="34" borderId="10" xfId="0" applyNumberFormat="1" applyFont="1" applyFill="1" applyBorder="1" applyAlignment="1">
      <alignment horizontal="center" vertical="center"/>
    </xf>
    <xf numFmtId="2" fontId="0" fillId="0" borderId="0" xfId="0" applyNumberFormat="1" applyBorder="1" applyAlignment="1" applyProtection="1">
      <alignment horizontal="center" vertical="center"/>
      <protection/>
    </xf>
    <xf numFmtId="0" fontId="18" fillId="0" borderId="0" xfId="50" applyFont="1" applyBorder="1" applyAlignment="1" applyProtection="1">
      <alignment horizontal="left" vertical="center"/>
      <protection/>
    </xf>
    <xf numFmtId="0" fontId="0" fillId="36" borderId="0" xfId="0" applyFill="1" applyBorder="1" applyAlignment="1" applyProtection="1">
      <alignment/>
      <protection/>
    </xf>
    <xf numFmtId="0" fontId="0" fillId="0" borderId="0" xfId="0" applyAlignment="1">
      <alignment vertical="top"/>
    </xf>
    <xf numFmtId="0" fontId="141" fillId="0" borderId="0" xfId="0" applyFont="1" applyBorder="1" applyAlignment="1">
      <alignment horizontal="center" vertical="center"/>
    </xf>
    <xf numFmtId="0" fontId="14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Font="1" applyBorder="1" applyAlignment="1">
      <alignment horizontal="center" vertical="center"/>
    </xf>
    <xf numFmtId="0" fontId="0" fillId="0" borderId="0" xfId="0" applyBorder="1" applyAlignment="1" applyProtection="1">
      <alignment horizontal="center" vertical="top"/>
      <protection/>
    </xf>
    <xf numFmtId="0" fontId="5"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horizontal="center" vertical="top"/>
      <protection/>
    </xf>
    <xf numFmtId="0" fontId="0" fillId="0" borderId="0" xfId="0" applyAlignment="1" quotePrefix="1">
      <alignment horizontal="left" vertical="center"/>
    </xf>
    <xf numFmtId="0" fontId="0" fillId="0" borderId="0" xfId="0" applyAlignment="1">
      <alignment/>
    </xf>
    <xf numFmtId="0" fontId="0" fillId="0" borderId="0" xfId="0" applyAlignment="1">
      <alignment/>
    </xf>
    <xf numFmtId="0" fontId="143" fillId="0" borderId="0" xfId="0" applyFont="1" applyFill="1" applyAlignment="1">
      <alignment/>
    </xf>
    <xf numFmtId="0" fontId="12" fillId="0" borderId="0" xfId="0" applyFont="1" applyBorder="1" applyAlignment="1" applyProtection="1">
      <alignment horizontal="right"/>
      <protection/>
    </xf>
    <xf numFmtId="0" fontId="143" fillId="0" borderId="0" xfId="0" applyFont="1" applyFill="1" applyBorder="1" applyAlignment="1" applyProtection="1">
      <alignment vertical="center"/>
      <protection/>
    </xf>
    <xf numFmtId="0" fontId="144" fillId="0" borderId="0" xfId="0" applyFont="1" applyAlignment="1">
      <alignment/>
    </xf>
    <xf numFmtId="3" fontId="144" fillId="0" borderId="0" xfId="0" applyNumberFormat="1" applyFont="1" applyAlignment="1">
      <alignment horizontal="left" vertical="center"/>
    </xf>
    <xf numFmtId="0" fontId="36" fillId="0" borderId="0" xfId="0" applyFont="1" applyFill="1" applyBorder="1" applyAlignment="1" applyProtection="1">
      <alignment horizontal="center" vertical="center"/>
      <protection locked="0"/>
    </xf>
    <xf numFmtId="0" fontId="14" fillId="0" borderId="0" xfId="50" applyFont="1" applyBorder="1" applyAlignment="1" applyProtection="1">
      <alignment vertical="center"/>
      <protection/>
    </xf>
    <xf numFmtId="0" fontId="145" fillId="0" borderId="0" xfId="0" applyFont="1" applyAlignment="1">
      <alignment/>
    </xf>
    <xf numFmtId="4" fontId="42" fillId="0" borderId="0" xfId="0" applyNumberFormat="1"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0" fontId="32" fillId="0" borderId="0" xfId="0" applyFont="1" applyAlignment="1" applyProtection="1">
      <alignment/>
      <protection/>
    </xf>
    <xf numFmtId="0" fontId="32" fillId="0" borderId="0" xfId="0" applyFont="1" applyAlignment="1" applyProtection="1">
      <alignment horizontal="center"/>
      <protection/>
    </xf>
    <xf numFmtId="0" fontId="64" fillId="0" borderId="0" xfId="0" applyFont="1" applyFill="1" applyBorder="1" applyAlignment="1" applyProtection="1">
      <alignment horizontal="center" vertical="center"/>
      <protection/>
    </xf>
    <xf numFmtId="0" fontId="64" fillId="0" borderId="0" xfId="0" applyFont="1" applyAlignment="1" applyProtection="1">
      <alignment horizontal="center" vertical="center"/>
      <protection/>
    </xf>
    <xf numFmtId="0" fontId="14" fillId="0" borderId="0" xfId="0" applyFont="1" applyAlignment="1" applyProtection="1">
      <alignment horizontal="right"/>
      <protection/>
    </xf>
    <xf numFmtId="0" fontId="0" fillId="0" borderId="0" xfId="0" applyFont="1" applyAlignment="1">
      <alignment horizontal="left" vertical="center"/>
    </xf>
    <xf numFmtId="0" fontId="16" fillId="0" borderId="0" xfId="50" applyNumberFormat="1" applyFont="1" applyBorder="1" applyAlignment="1" applyProtection="1">
      <alignment horizontal="center" vertical="center" wrapText="1"/>
      <protection/>
    </xf>
    <xf numFmtId="0" fontId="0" fillId="0" borderId="0" xfId="0" applyAlignment="1">
      <alignment/>
    </xf>
    <xf numFmtId="0" fontId="0" fillId="0" borderId="0" xfId="0" applyFont="1" applyAlignment="1">
      <alignment horizontal="center" vertical="center"/>
    </xf>
    <xf numFmtId="0" fontId="13" fillId="0" borderId="0" xfId="0" applyFont="1" applyAlignment="1">
      <alignment horizontal="center"/>
    </xf>
    <xf numFmtId="0" fontId="14" fillId="0" borderId="0" xfId="0" applyFont="1" applyAlignment="1" applyProtection="1">
      <alignment/>
      <protection/>
    </xf>
    <xf numFmtId="0" fontId="146" fillId="37" borderId="0" xfId="0" applyFont="1" applyFill="1" applyAlignment="1" applyProtection="1">
      <alignment horizontal="center" vertical="center"/>
      <protection locked="0"/>
    </xf>
    <xf numFmtId="0" fontId="66" fillId="38" borderId="23" xfId="0" applyFont="1" applyFill="1" applyBorder="1" applyAlignment="1" applyProtection="1">
      <alignment horizontal="center" vertical="center"/>
      <protection/>
    </xf>
    <xf numFmtId="0" fontId="147" fillId="38" borderId="23" xfId="0"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48" fillId="38" borderId="23" xfId="0" applyFont="1" applyFill="1" applyBorder="1" applyAlignment="1" applyProtection="1">
      <alignment horizontal="center" vertical="center"/>
      <protection/>
    </xf>
    <xf numFmtId="169" fontId="146" fillId="37" borderId="0" xfId="0" applyNumberFormat="1" applyFont="1" applyFill="1" applyAlignment="1" applyProtection="1">
      <alignment horizontal="center" vertical="center"/>
      <protection locked="0"/>
    </xf>
    <xf numFmtId="49" fontId="146" fillId="37" borderId="0" xfId="0" applyNumberFormat="1" applyFont="1" applyFill="1" applyAlignment="1" applyProtection="1">
      <alignment horizontal="center" vertical="center"/>
      <protection locked="0"/>
    </xf>
    <xf numFmtId="167" fontId="72" fillId="0" borderId="0" xfId="0" applyNumberFormat="1" applyFont="1" applyFill="1" applyAlignment="1" applyProtection="1">
      <alignment vertical="center"/>
      <protection/>
    </xf>
    <xf numFmtId="0" fontId="66" fillId="0" borderId="0" xfId="0" applyFont="1" applyAlignment="1" applyProtection="1">
      <alignment horizontal="center" vertical="center" shrinkToFit="1"/>
      <protection/>
    </xf>
    <xf numFmtId="0" fontId="148" fillId="0" borderId="0" xfId="0" applyFont="1" applyAlignment="1" applyProtection="1">
      <alignment horizontal="center" vertical="center"/>
      <protection/>
    </xf>
    <xf numFmtId="167" fontId="149" fillId="39" borderId="0" xfId="0" applyNumberFormat="1" applyFont="1" applyFill="1" applyAlignment="1" applyProtection="1">
      <alignment horizontal="center" vertical="center"/>
      <protection/>
    </xf>
    <xf numFmtId="4" fontId="72" fillId="40" borderId="0" xfId="0" applyNumberFormat="1" applyFont="1" applyFill="1" applyAlignment="1" applyProtection="1">
      <alignment horizontal="center" vertical="center"/>
      <protection/>
    </xf>
    <xf numFmtId="4" fontId="149" fillId="40" borderId="0" xfId="0" applyNumberFormat="1" applyFont="1" applyFill="1" applyAlignment="1" applyProtection="1">
      <alignment horizontal="center" vertical="center"/>
      <protection/>
    </xf>
    <xf numFmtId="0" fontId="66" fillId="41" borderId="23" xfId="0" applyFont="1" applyFill="1" applyBorder="1" applyAlignment="1" applyProtection="1">
      <alignment horizontal="center" vertical="center"/>
      <protection/>
    </xf>
    <xf numFmtId="0" fontId="147" fillId="41" borderId="23" xfId="0" applyFont="1" applyFill="1" applyBorder="1" applyAlignment="1" applyProtection="1">
      <alignment horizontal="center" vertical="center"/>
      <protection/>
    </xf>
    <xf numFmtId="0" fontId="14" fillId="0" borderId="0" xfId="0" applyFont="1" applyAlignment="1" applyProtection="1">
      <alignment horizontal="center"/>
      <protection/>
    </xf>
    <xf numFmtId="0" fontId="14" fillId="0" borderId="0" xfId="0" applyFont="1" applyAlignment="1" applyProtection="1">
      <alignment vertical="center"/>
      <protection/>
    </xf>
    <xf numFmtId="0" fontId="148" fillId="42" borderId="0" xfId="0" applyFont="1" applyFill="1" applyAlignment="1" applyProtection="1">
      <alignment horizontal="center" vertical="center"/>
      <protection/>
    </xf>
    <xf numFmtId="0" fontId="150" fillId="0" borderId="0" xfId="0" applyFont="1" applyAlignment="1" applyProtection="1">
      <alignment vertical="center"/>
      <protection/>
    </xf>
    <xf numFmtId="0" fontId="14" fillId="0" borderId="0" xfId="0" applyFont="1" applyFill="1" applyAlignment="1" applyProtection="1">
      <alignment vertical="center"/>
      <protection/>
    </xf>
    <xf numFmtId="0" fontId="14" fillId="0" borderId="0" xfId="0" applyFont="1" applyAlignment="1" applyProtection="1" quotePrefix="1">
      <alignment vertical="center"/>
      <protection/>
    </xf>
    <xf numFmtId="169" fontId="14" fillId="0" borderId="0" xfId="0" applyNumberFormat="1" applyFont="1" applyAlignment="1" applyProtection="1">
      <alignment vertical="center"/>
      <protection/>
    </xf>
    <xf numFmtId="167" fontId="72" fillId="0" borderId="0" xfId="0" applyNumberFormat="1" applyFont="1" applyFill="1" applyAlignment="1" applyProtection="1">
      <alignment horizontal="center" vertical="center"/>
      <protection/>
    </xf>
    <xf numFmtId="0" fontId="14" fillId="0" borderId="0" xfId="0" applyFont="1" applyFill="1" applyAlignment="1" applyProtection="1">
      <alignment horizontal="center" vertical="center"/>
      <protection/>
    </xf>
    <xf numFmtId="0" fontId="14" fillId="0" borderId="0" xfId="0" applyFont="1" applyAlignment="1" applyProtection="1" quotePrefix="1">
      <alignment horizontal="center" vertical="center"/>
      <protection/>
    </xf>
    <xf numFmtId="0" fontId="14" fillId="38" borderId="23" xfId="0" applyFont="1" applyFill="1" applyBorder="1" applyAlignment="1" applyProtection="1">
      <alignment horizontal="center" vertical="center"/>
      <protection/>
    </xf>
    <xf numFmtId="0" fontId="65" fillId="39" borderId="0" xfId="0" applyFont="1" applyFill="1" applyAlignment="1" applyProtection="1">
      <alignment horizontal="center" vertical="center"/>
      <protection/>
    </xf>
    <xf numFmtId="0" fontId="14" fillId="39" borderId="0" xfId="0" applyFont="1" applyFill="1" applyAlignment="1" applyProtection="1">
      <alignment horizontal="center" vertical="center"/>
      <protection/>
    </xf>
    <xf numFmtId="0" fontId="66" fillId="39" borderId="0" xfId="0" applyFont="1" applyFill="1" applyAlignment="1" applyProtection="1">
      <alignment horizontal="center" vertical="center"/>
      <protection/>
    </xf>
    <xf numFmtId="0" fontId="148" fillId="39" borderId="0" xfId="0" applyFont="1" applyFill="1" applyAlignment="1" applyProtection="1">
      <alignment horizontal="center" vertical="center"/>
      <protection/>
    </xf>
    <xf numFmtId="0" fontId="151" fillId="39" borderId="0" xfId="0" applyFont="1" applyFill="1" applyAlignment="1" applyProtection="1">
      <alignment horizontal="center" vertical="center"/>
      <protection/>
    </xf>
    <xf numFmtId="0" fontId="66" fillId="0" borderId="23" xfId="0" applyFont="1" applyFill="1" applyBorder="1" applyAlignment="1" applyProtection="1">
      <alignment horizontal="center" vertical="center"/>
      <protection/>
    </xf>
    <xf numFmtId="0" fontId="146" fillId="37" borderId="23" xfId="0" applyFont="1" applyFill="1" applyBorder="1" applyAlignment="1" applyProtection="1">
      <alignment horizontal="center" vertical="center"/>
      <protection locked="0"/>
    </xf>
    <xf numFmtId="0" fontId="14" fillId="39"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9" fontId="72"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169" fontId="75" fillId="0" borderId="0" xfId="48" applyNumberFormat="1" applyFont="1" applyFill="1" applyBorder="1" applyAlignment="1" applyProtection="1">
      <alignment horizontal="center" vertical="center"/>
      <protection/>
    </xf>
    <xf numFmtId="169" fontId="27" fillId="0" borderId="0" xfId="0" applyNumberFormat="1" applyFont="1" applyFill="1" applyBorder="1" applyAlignment="1" applyProtection="1">
      <alignment horizontal="center" vertical="center"/>
      <protection/>
    </xf>
    <xf numFmtId="169" fontId="20" fillId="0" borderId="0" xfId="0" applyNumberFormat="1" applyFont="1" applyFill="1" applyBorder="1" applyAlignment="1" applyProtection="1">
      <alignment horizontal="center" vertical="center"/>
      <protection/>
    </xf>
    <xf numFmtId="0" fontId="9" fillId="0" borderId="0" xfId="48" applyFill="1" applyBorder="1" applyAlignment="1" applyProtection="1">
      <alignment horizontal="center" vertical="center"/>
      <protection/>
    </xf>
    <xf numFmtId="169" fontId="9" fillId="0" borderId="0" xfId="48" applyNumberFormat="1" applyFill="1" applyAlignment="1" applyProtection="1">
      <alignment horizontal="center" vertical="center"/>
      <protection/>
    </xf>
    <xf numFmtId="169" fontId="149" fillId="0" borderId="0" xfId="0" applyNumberFormat="1" applyFont="1" applyFill="1" applyBorder="1" applyAlignment="1" applyProtection="1">
      <alignment horizontal="center" vertical="center"/>
      <protection/>
    </xf>
    <xf numFmtId="0" fontId="148" fillId="0" borderId="0" xfId="0" applyFont="1" applyFill="1" applyBorder="1" applyAlignment="1" applyProtection="1">
      <alignment horizontal="center" vertical="center"/>
      <protection/>
    </xf>
    <xf numFmtId="169" fontId="9" fillId="0" borderId="0" xfId="48" applyNumberForma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148" fillId="0" borderId="0" xfId="0" applyFont="1" applyFill="1" applyAlignment="1" applyProtection="1">
      <alignment horizontal="center" vertical="center"/>
      <protection/>
    </xf>
    <xf numFmtId="0" fontId="66" fillId="39" borderId="0" xfId="0" applyFont="1" applyFill="1" applyBorder="1" applyAlignment="1" applyProtection="1">
      <alignment horizontal="center" vertical="center"/>
      <protection/>
    </xf>
    <xf numFmtId="169" fontId="149" fillId="39" borderId="0" xfId="0" applyNumberFormat="1" applyFont="1" applyFill="1" applyBorder="1" applyAlignment="1" applyProtection="1">
      <alignment horizontal="center" vertical="center"/>
      <protection/>
    </xf>
    <xf numFmtId="0" fontId="148" fillId="39" borderId="0" xfId="0" applyFont="1" applyFill="1" applyBorder="1" applyAlignment="1" applyProtection="1">
      <alignment horizontal="center" vertical="center"/>
      <protection/>
    </xf>
    <xf numFmtId="169" fontId="60" fillId="39" borderId="0" xfId="48" applyNumberFormat="1" applyFont="1" applyFill="1" applyBorder="1" applyAlignment="1" applyProtection="1">
      <alignment horizontal="center" vertical="center"/>
      <protection/>
    </xf>
    <xf numFmtId="0" fontId="9" fillId="0" borderId="0" xfId="48" applyAlignment="1" applyProtection="1">
      <alignment horizontal="center" vertical="center"/>
      <protection/>
    </xf>
    <xf numFmtId="169" fontId="152" fillId="0" borderId="0" xfId="48" applyNumberFormat="1" applyFont="1" applyFill="1" applyBorder="1" applyAlignment="1" applyProtection="1">
      <alignment horizontal="center" vertical="center"/>
      <protection/>
    </xf>
    <xf numFmtId="0" fontId="27" fillId="0" borderId="0" xfId="0" applyFont="1" applyAlignment="1" applyProtection="1">
      <alignment horizontal="center" vertical="center"/>
      <protection/>
    </xf>
    <xf numFmtId="167" fontId="149" fillId="0" borderId="0" xfId="0" applyNumberFormat="1" applyFont="1" applyFill="1" applyAlignment="1" applyProtection="1">
      <alignment horizontal="center" vertical="center"/>
      <protection/>
    </xf>
    <xf numFmtId="1" fontId="72" fillId="0" borderId="0" xfId="0" applyNumberFormat="1" applyFont="1" applyFill="1" applyAlignment="1" applyProtection="1">
      <alignment vertical="center"/>
      <protection/>
    </xf>
    <xf numFmtId="1" fontId="72" fillId="0" borderId="0" xfId="0" applyNumberFormat="1" applyFont="1" applyFill="1" applyAlignment="1" applyProtection="1">
      <alignment horizontal="center" vertical="center"/>
      <protection/>
    </xf>
    <xf numFmtId="1" fontId="14" fillId="0" borderId="0" xfId="0" applyNumberFormat="1" applyFont="1" applyAlignment="1" applyProtection="1">
      <alignment vertical="center"/>
      <protection/>
    </xf>
    <xf numFmtId="1" fontId="14" fillId="0" borderId="0" xfId="0" applyNumberFormat="1" applyFont="1" applyAlignment="1" applyProtection="1">
      <alignment horizontal="center" vertical="center"/>
      <protection/>
    </xf>
    <xf numFmtId="1" fontId="148" fillId="0" borderId="0" xfId="0" applyNumberFormat="1" applyFont="1" applyFill="1" applyAlignment="1" applyProtection="1">
      <alignment horizontal="center" vertical="center"/>
      <protection/>
    </xf>
    <xf numFmtId="1" fontId="149" fillId="0" borderId="0" xfId="0" applyNumberFormat="1" applyFont="1" applyFill="1" applyAlignment="1" applyProtection="1">
      <alignment horizontal="center" vertical="center"/>
      <protection/>
    </xf>
    <xf numFmtId="0" fontId="148" fillId="42" borderId="0" xfId="0" applyFont="1" applyFill="1" applyAlignment="1" applyProtection="1">
      <alignment vertical="center"/>
      <protection/>
    </xf>
    <xf numFmtId="0" fontId="147" fillId="43" borderId="0" xfId="0" applyFont="1" applyFill="1" applyAlignment="1" applyProtection="1">
      <alignment horizontal="center" vertical="center" shrinkToFit="1"/>
      <protection/>
    </xf>
    <xf numFmtId="0" fontId="148" fillId="43" borderId="0" xfId="0" applyFont="1" applyFill="1" applyAlignment="1" applyProtection="1">
      <alignment horizontal="center" vertical="center" wrapText="1" shrinkToFit="1"/>
      <protection/>
    </xf>
    <xf numFmtId="167" fontId="72" fillId="39" borderId="0" xfId="0" applyNumberFormat="1" applyFont="1" applyFill="1" applyAlignment="1" applyProtection="1">
      <alignment horizontal="center" vertical="center"/>
      <protection/>
    </xf>
    <xf numFmtId="169" fontId="152" fillId="39" borderId="0" xfId="48" applyNumberFormat="1" applyFont="1" applyFill="1" applyBorder="1" applyAlignment="1" applyProtection="1">
      <alignment horizontal="center" vertical="center"/>
      <protection/>
    </xf>
    <xf numFmtId="0" fontId="20" fillId="44" borderId="0" xfId="50" applyFont="1" applyFill="1" applyBorder="1" applyAlignment="1" applyProtection="1">
      <alignment vertical="center"/>
      <protection/>
    </xf>
    <xf numFmtId="0" fontId="14" fillId="44" borderId="0" xfId="50" applyFont="1" applyFill="1" applyBorder="1" applyAlignment="1" applyProtection="1">
      <alignment vertical="center"/>
      <protection/>
    </xf>
    <xf numFmtId="0" fontId="16" fillId="44" borderId="0" xfId="50" applyFont="1" applyFill="1" applyBorder="1" applyAlignment="1" applyProtection="1">
      <alignment vertical="center" wrapText="1"/>
      <protection/>
    </xf>
    <xf numFmtId="0" fontId="14" fillId="0" borderId="0" xfId="50" applyFont="1" applyAlignment="1" applyProtection="1">
      <alignment vertical="center"/>
      <protection/>
    </xf>
    <xf numFmtId="164" fontId="16" fillId="0" borderId="0" xfId="50" applyNumberFormat="1" applyFont="1" applyBorder="1" applyAlignment="1" applyProtection="1">
      <alignment vertical="center"/>
      <protection locked="0"/>
    </xf>
    <xf numFmtId="0" fontId="14" fillId="0" borderId="0" xfId="50" applyFont="1" applyBorder="1" applyAlignment="1" applyProtection="1">
      <alignment vertical="center"/>
      <protection locked="0"/>
    </xf>
    <xf numFmtId="0" fontId="17" fillId="44" borderId="24" xfId="50" applyFont="1" applyFill="1" applyBorder="1" applyAlignment="1" applyProtection="1">
      <alignment vertical="center"/>
      <protection/>
    </xf>
    <xf numFmtId="0" fontId="18" fillId="44" borderId="0" xfId="50" applyFont="1" applyFill="1" applyBorder="1" applyAlignment="1" applyProtection="1">
      <alignment vertical="center"/>
      <protection/>
    </xf>
    <xf numFmtId="0" fontId="14" fillId="44" borderId="0" xfId="50" applyFont="1" applyFill="1" applyBorder="1" applyAlignment="1" applyProtection="1">
      <alignment horizontal="right" vertical="center"/>
      <protection/>
    </xf>
    <xf numFmtId="0" fontId="14" fillId="44" borderId="11" xfId="50" applyFont="1" applyFill="1" applyBorder="1" applyAlignment="1" applyProtection="1">
      <alignment vertical="center"/>
      <protection/>
    </xf>
    <xf numFmtId="0" fontId="14" fillId="44" borderId="11" xfId="50" applyFont="1" applyFill="1" applyBorder="1" applyAlignment="1" applyProtection="1">
      <alignment horizontal="right" vertical="center"/>
      <protection/>
    </xf>
    <xf numFmtId="0" fontId="14" fillId="44" borderId="24" xfId="50" applyFont="1" applyFill="1" applyBorder="1" applyAlignment="1" applyProtection="1">
      <alignment horizontal="right" vertical="center"/>
      <protection/>
    </xf>
    <xf numFmtId="0" fontId="14" fillId="0" borderId="0" xfId="50" applyFont="1" applyBorder="1" applyAlignment="1" applyProtection="1">
      <alignment horizontal="right" vertical="center"/>
      <protection/>
    </xf>
    <xf numFmtId="0" fontId="17" fillId="0" borderId="0" xfId="48"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14" fillId="44" borderId="24" xfId="50" applyFont="1" applyFill="1" applyBorder="1" applyAlignment="1" applyProtection="1">
      <alignment vertical="center"/>
      <protection/>
    </xf>
    <xf numFmtId="0" fontId="14" fillId="0" borderId="24" xfId="50" applyFont="1" applyBorder="1" applyAlignment="1" applyProtection="1">
      <alignment vertical="center"/>
      <protection/>
    </xf>
    <xf numFmtId="0" fontId="16" fillId="44" borderId="11" xfId="50" applyFont="1" applyFill="1" applyBorder="1" applyAlignment="1" applyProtection="1">
      <alignment vertical="center"/>
      <protection/>
    </xf>
    <xf numFmtId="0" fontId="17" fillId="44" borderId="23" xfId="50" applyFont="1" applyFill="1" applyBorder="1" applyAlignment="1" applyProtection="1">
      <alignment vertical="center"/>
      <protection/>
    </xf>
    <xf numFmtId="0" fontId="14" fillId="0" borderId="23" xfId="50" applyFont="1" applyBorder="1" applyAlignment="1" applyProtection="1">
      <alignment vertical="center"/>
      <protection/>
    </xf>
    <xf numFmtId="0" fontId="14" fillId="0" borderId="11" xfId="50" applyFont="1" applyBorder="1" applyAlignment="1" applyProtection="1">
      <alignment vertical="center"/>
      <protection/>
    </xf>
    <xf numFmtId="0" fontId="17" fillId="0" borderId="24" xfId="0" applyFont="1" applyFill="1" applyBorder="1" applyAlignment="1" applyProtection="1">
      <alignment horizontal="center" vertical="center"/>
      <protection/>
    </xf>
    <xf numFmtId="0" fontId="17" fillId="44" borderId="0" xfId="50" applyFont="1" applyFill="1" applyBorder="1" applyAlignment="1" applyProtection="1">
      <alignment vertical="center"/>
      <protection/>
    </xf>
    <xf numFmtId="0" fontId="17" fillId="44" borderId="0" xfId="50" applyFont="1" applyFill="1" applyBorder="1" applyAlignment="1" applyProtection="1">
      <alignment horizontal="right" vertical="center"/>
      <protection/>
    </xf>
    <xf numFmtId="0" fontId="17" fillId="0" borderId="11" xfId="0" applyFont="1" applyFill="1" applyBorder="1" applyAlignment="1" applyProtection="1">
      <alignment vertical="center"/>
      <protection/>
    </xf>
    <xf numFmtId="0" fontId="20" fillId="0" borderId="11" xfId="50" applyFont="1" applyBorder="1" applyAlignment="1" applyProtection="1">
      <alignment vertical="center"/>
      <protection/>
    </xf>
    <xf numFmtId="0" fontId="16" fillId="44" borderId="0" xfId="50" applyFont="1" applyFill="1" applyBorder="1" applyAlignment="1" applyProtection="1">
      <alignment vertical="center"/>
      <protection/>
    </xf>
    <xf numFmtId="0" fontId="14" fillId="39" borderId="0" xfId="50" applyFont="1" applyFill="1" applyBorder="1" applyAlignment="1" applyProtection="1">
      <alignment vertical="center"/>
      <protection/>
    </xf>
    <xf numFmtId="0" fontId="21" fillId="44" borderId="0" xfId="50" applyFont="1" applyFill="1" applyBorder="1" applyAlignment="1" applyProtection="1">
      <alignment vertical="center"/>
      <protection/>
    </xf>
    <xf numFmtId="0" fontId="21" fillId="0" borderId="0" xfId="50" applyFont="1" applyBorder="1" applyAlignment="1" applyProtection="1">
      <alignment vertical="center"/>
      <protection/>
    </xf>
    <xf numFmtId="4" fontId="19" fillId="0" borderId="0" xfId="50" applyNumberFormat="1" applyFont="1" applyFill="1" applyBorder="1" applyAlignment="1" applyProtection="1">
      <alignment horizontal="center" vertical="center"/>
      <protection/>
    </xf>
    <xf numFmtId="0" fontId="16" fillId="0" borderId="0" xfId="50" applyFont="1" applyBorder="1" applyAlignment="1" applyProtection="1">
      <alignment vertical="center"/>
      <protection/>
    </xf>
    <xf numFmtId="4" fontId="19" fillId="0" borderId="0" xfId="50" applyNumberFormat="1" applyFont="1" applyFill="1" applyBorder="1" applyAlignment="1" applyProtection="1">
      <alignment horizontal="left" vertical="center"/>
      <protection/>
    </xf>
    <xf numFmtId="0" fontId="14" fillId="0" borderId="24" xfId="50" applyFont="1" applyBorder="1" applyAlignment="1" applyProtection="1">
      <alignment horizontal="right" vertical="center"/>
      <protection/>
    </xf>
    <xf numFmtId="0" fontId="14" fillId="0" borderId="0" xfId="50" applyFont="1" applyFill="1" applyBorder="1" applyAlignment="1" applyProtection="1">
      <alignment horizontal="right" vertical="center"/>
      <protection/>
    </xf>
    <xf numFmtId="0" fontId="20" fillId="0" borderId="0" xfId="50" applyFont="1" applyBorder="1" applyAlignment="1" applyProtection="1">
      <alignment horizontal="right" vertical="center"/>
      <protection/>
    </xf>
    <xf numFmtId="0" fontId="19" fillId="0" borderId="0" xfId="50" applyFont="1" applyBorder="1" applyAlignment="1" applyProtection="1">
      <alignment vertical="center"/>
      <protection/>
    </xf>
    <xf numFmtId="0" fontId="17" fillId="0" borderId="0" xfId="0" applyFont="1" applyFill="1" applyBorder="1" applyAlignment="1" applyProtection="1">
      <alignment horizontal="center" vertical="center" wrapText="1"/>
      <protection/>
    </xf>
    <xf numFmtId="0" fontId="14" fillId="0" borderId="0" xfId="50" applyFont="1" applyFill="1" applyBorder="1" applyAlignment="1" applyProtection="1">
      <alignment horizontal="left" vertical="center"/>
      <protection/>
    </xf>
    <xf numFmtId="0" fontId="17" fillId="0" borderId="0" xfId="50" applyFont="1" applyFill="1" applyBorder="1" applyAlignment="1" applyProtection="1">
      <alignment horizontal="left" vertical="center"/>
      <protection/>
    </xf>
    <xf numFmtId="0" fontId="14" fillId="0" borderId="11" xfId="50" applyFont="1" applyBorder="1" applyAlignment="1" applyProtection="1">
      <alignment horizontal="right" vertical="center"/>
      <protection/>
    </xf>
    <xf numFmtId="0" fontId="14" fillId="0" borderId="11" xfId="50" applyFont="1" applyFill="1" applyBorder="1" applyAlignment="1" applyProtection="1">
      <alignment horizontal="left" vertical="center"/>
      <protection/>
    </xf>
    <xf numFmtId="0" fontId="17" fillId="0" borderId="11" xfId="50" applyFont="1" applyFill="1" applyBorder="1" applyAlignment="1" applyProtection="1">
      <alignment horizontal="left" vertical="center"/>
      <protection/>
    </xf>
    <xf numFmtId="9" fontId="17" fillId="0" borderId="0" xfId="50" applyNumberFormat="1" applyFont="1" applyFill="1" applyBorder="1" applyAlignment="1" applyProtection="1">
      <alignment horizontal="center" vertical="center"/>
      <protection/>
    </xf>
    <xf numFmtId="0" fontId="20" fillId="0" borderId="0" xfId="50" applyFont="1" applyBorder="1" applyAlignment="1" applyProtection="1">
      <alignment vertical="center"/>
      <protection/>
    </xf>
    <xf numFmtId="0" fontId="14" fillId="39" borderId="0" xfId="50" applyFont="1" applyFill="1" applyAlignment="1" applyProtection="1">
      <alignment vertical="center"/>
      <protection/>
    </xf>
    <xf numFmtId="0" fontId="27" fillId="44" borderId="0" xfId="50" applyFont="1" applyFill="1" applyBorder="1" applyAlignment="1" applyProtection="1">
      <alignment vertical="center"/>
      <protection/>
    </xf>
    <xf numFmtId="9" fontId="17" fillId="0" borderId="11" xfId="50" applyNumberFormat="1" applyFont="1" applyFill="1" applyBorder="1" applyAlignment="1" applyProtection="1">
      <alignment horizontal="center" vertical="center"/>
      <protection/>
    </xf>
    <xf numFmtId="0" fontId="14" fillId="0" borderId="0" xfId="50" applyFont="1" applyFill="1" applyBorder="1" applyAlignment="1" applyProtection="1">
      <alignment vertical="center"/>
      <protection/>
    </xf>
    <xf numFmtId="0" fontId="14" fillId="0" borderId="24" xfId="50" applyFont="1" applyFill="1" applyBorder="1" applyAlignment="1" applyProtection="1">
      <alignment vertical="center"/>
      <protection/>
    </xf>
    <xf numFmtId="0" fontId="23" fillId="0" borderId="24" xfId="50" applyFont="1" applyBorder="1" applyAlignment="1" applyProtection="1">
      <alignment vertical="center"/>
      <protection/>
    </xf>
    <xf numFmtId="0" fontId="17" fillId="0" borderId="24" xfId="50" applyFont="1" applyFill="1" applyBorder="1" applyAlignment="1" applyProtection="1">
      <alignment vertical="center"/>
      <protection/>
    </xf>
    <xf numFmtId="0" fontId="22" fillId="0" borderId="0" xfId="50" applyFont="1" applyFill="1" applyBorder="1" applyAlignment="1" applyProtection="1">
      <alignment horizontal="center" vertical="center"/>
      <protection/>
    </xf>
    <xf numFmtId="0" fontId="23" fillId="0" borderId="0" xfId="50" applyFont="1" applyBorder="1" applyAlignment="1" applyProtection="1">
      <alignment vertical="center"/>
      <protection/>
    </xf>
    <xf numFmtId="0" fontId="17" fillId="0" borderId="0" xfId="50" applyFont="1" applyFill="1" applyBorder="1" applyAlignment="1" applyProtection="1">
      <alignment vertical="center"/>
      <protection/>
    </xf>
    <xf numFmtId="0" fontId="23" fillId="0" borderId="11" xfId="50" applyFont="1" applyBorder="1" applyAlignment="1" applyProtection="1">
      <alignment vertical="center"/>
      <protection/>
    </xf>
    <xf numFmtId="0" fontId="17" fillId="0" borderId="11" xfId="50" applyFont="1" applyFill="1" applyBorder="1" applyAlignment="1" applyProtection="1">
      <alignment vertical="center"/>
      <protection/>
    </xf>
    <xf numFmtId="0" fontId="153" fillId="44" borderId="0" xfId="50" applyFont="1" applyFill="1" applyBorder="1" applyAlignment="1" applyProtection="1">
      <alignment vertical="center"/>
      <protection/>
    </xf>
    <xf numFmtId="0" fontId="18" fillId="44" borderId="11" xfId="50" applyFont="1" applyFill="1" applyBorder="1" applyAlignment="1" applyProtection="1">
      <alignment vertical="center"/>
      <protection/>
    </xf>
    <xf numFmtId="0" fontId="43" fillId="44" borderId="0" xfId="50" applyFont="1" applyFill="1" applyBorder="1" applyAlignment="1" applyProtection="1">
      <alignment vertical="center" wrapText="1"/>
      <protection/>
    </xf>
    <xf numFmtId="0" fontId="14" fillId="44" borderId="24" xfId="50" applyFont="1" applyFill="1" applyBorder="1" applyAlignment="1" applyProtection="1">
      <alignment vertical="center" wrapText="1"/>
      <protection/>
    </xf>
    <xf numFmtId="0" fontId="14" fillId="44" borderId="0" xfId="50" applyFont="1" applyFill="1" applyBorder="1" applyAlignment="1" applyProtection="1">
      <alignment vertical="center" wrapText="1"/>
      <protection/>
    </xf>
    <xf numFmtId="0" fontId="14" fillId="44" borderId="11" xfId="50" applyFont="1" applyFill="1" applyBorder="1" applyAlignment="1" applyProtection="1">
      <alignment vertical="center" wrapText="1"/>
      <protection/>
    </xf>
    <xf numFmtId="0" fontId="153" fillId="38" borderId="24" xfId="50" applyFont="1" applyFill="1" applyBorder="1" applyAlignment="1" applyProtection="1">
      <alignment horizontal="center" vertical="center"/>
      <protection/>
    </xf>
    <xf numFmtId="0" fontId="14" fillId="39" borderId="24" xfId="50" applyFont="1" applyFill="1" applyBorder="1" applyAlignment="1" applyProtection="1">
      <alignment vertical="center"/>
      <protection/>
    </xf>
    <xf numFmtId="0" fontId="153" fillId="38" borderId="23" xfId="50" applyFont="1" applyFill="1" applyBorder="1" applyAlignment="1" applyProtection="1">
      <alignment horizontal="center" vertical="center"/>
      <protection/>
    </xf>
    <xf numFmtId="0" fontId="14" fillId="39" borderId="0" xfId="50" applyFont="1" applyFill="1" applyBorder="1" applyAlignment="1" applyProtection="1">
      <alignment horizontal="right" vertical="center"/>
      <protection/>
    </xf>
    <xf numFmtId="0" fontId="14" fillId="39" borderId="24" xfId="50" applyFont="1" applyFill="1" applyBorder="1" applyAlignment="1" applyProtection="1">
      <alignment horizontal="left" vertical="center"/>
      <protection/>
    </xf>
    <xf numFmtId="0" fontId="14" fillId="39" borderId="24" xfId="50" applyFont="1" applyFill="1" applyBorder="1" applyAlignment="1" applyProtection="1">
      <alignment horizontal="center" vertical="center"/>
      <protection/>
    </xf>
    <xf numFmtId="0" fontId="17" fillId="39" borderId="0" xfId="0" applyFont="1" applyFill="1" applyBorder="1" applyAlignment="1" applyProtection="1">
      <alignment horizontal="center" vertical="center"/>
      <protection/>
    </xf>
    <xf numFmtId="0" fontId="17" fillId="39" borderId="11" xfId="0" applyFont="1" applyFill="1" applyBorder="1" applyAlignment="1" applyProtection="1">
      <alignment vertical="center"/>
      <protection/>
    </xf>
    <xf numFmtId="49" fontId="17" fillId="39" borderId="0" xfId="50" applyNumberFormat="1" applyFont="1" applyFill="1" applyBorder="1" applyAlignment="1" applyProtection="1">
      <alignment vertical="center"/>
      <protection/>
    </xf>
    <xf numFmtId="164" fontId="153" fillId="42" borderId="24" xfId="50" applyNumberFormat="1" applyFont="1" applyFill="1" applyBorder="1" applyAlignment="1" applyProtection="1">
      <alignment horizontal="center" vertical="center" shrinkToFit="1"/>
      <protection/>
    </xf>
    <xf numFmtId="0" fontId="17" fillId="44" borderId="24" xfId="50" applyFont="1" applyFill="1" applyBorder="1" applyAlignment="1" applyProtection="1">
      <alignment horizontal="right" vertical="center"/>
      <protection/>
    </xf>
    <xf numFmtId="0" fontId="31" fillId="44" borderId="0" xfId="50" applyFont="1" applyFill="1" applyBorder="1" applyAlignment="1" applyProtection="1">
      <alignment horizontal="right" vertical="center"/>
      <protection/>
    </xf>
    <xf numFmtId="0" fontId="153" fillId="45" borderId="0" xfId="50" applyFont="1" applyFill="1" applyBorder="1" applyAlignment="1" applyProtection="1">
      <alignment vertical="center"/>
      <protection/>
    </xf>
    <xf numFmtId="0" fontId="148" fillId="45" borderId="0" xfId="50" applyFont="1" applyFill="1" applyBorder="1" applyAlignment="1" applyProtection="1">
      <alignment vertical="center"/>
      <protection/>
    </xf>
    <xf numFmtId="0" fontId="14" fillId="39" borderId="11" xfId="50" applyFont="1" applyFill="1" applyBorder="1" applyAlignment="1" applyProtection="1">
      <alignment vertical="center"/>
      <protection/>
    </xf>
    <xf numFmtId="0" fontId="153" fillId="45" borderId="24" xfId="50" applyFont="1" applyFill="1" applyBorder="1" applyAlignment="1" applyProtection="1">
      <alignment horizontal="center" vertical="center" wrapText="1"/>
      <protection/>
    </xf>
    <xf numFmtId="0" fontId="21" fillId="44" borderId="24" xfId="50" applyFont="1" applyFill="1" applyBorder="1" applyAlignment="1" applyProtection="1">
      <alignment vertical="center"/>
      <protection/>
    </xf>
    <xf numFmtId="0" fontId="17" fillId="44" borderId="11" xfId="50" applyFont="1" applyFill="1" applyBorder="1" applyAlignment="1" applyProtection="1">
      <alignment vertical="center"/>
      <protection/>
    </xf>
    <xf numFmtId="0" fontId="21" fillId="39" borderId="0" xfId="50" applyFont="1" applyFill="1" applyBorder="1" applyAlignment="1" applyProtection="1">
      <alignment vertical="center"/>
      <protection/>
    </xf>
    <xf numFmtId="0" fontId="17" fillId="39" borderId="24" xfId="50" applyFont="1" applyFill="1" applyBorder="1" applyAlignment="1" applyProtection="1">
      <alignment vertical="center"/>
      <protection/>
    </xf>
    <xf numFmtId="0" fontId="14" fillId="39" borderId="11" xfId="50" applyFont="1" applyFill="1" applyBorder="1" applyAlignment="1" applyProtection="1">
      <alignment horizontal="right" vertical="center"/>
      <protection/>
    </xf>
    <xf numFmtId="20" fontId="17" fillId="46" borderId="24" xfId="50" applyNumberFormat="1" applyFont="1" applyFill="1" applyBorder="1" applyAlignment="1" applyProtection="1">
      <alignment horizontal="center" vertical="center"/>
      <protection locked="0"/>
    </xf>
    <xf numFmtId="0" fontId="17" fillId="39" borderId="0" xfId="50" applyFont="1" applyFill="1" applyBorder="1" applyAlignment="1" applyProtection="1">
      <alignment vertical="center"/>
      <protection/>
    </xf>
    <xf numFmtId="0" fontId="17" fillId="46" borderId="25" xfId="0" applyFont="1" applyFill="1" applyBorder="1" applyAlignment="1" applyProtection="1">
      <alignment horizontal="center" vertical="center"/>
      <protection locked="0"/>
    </xf>
    <xf numFmtId="168" fontId="14" fillId="0" borderId="24" xfId="50" applyNumberFormat="1" applyFont="1" applyFill="1" applyBorder="1" applyAlignment="1" applyProtection="1">
      <alignment horizontal="center" vertical="center"/>
      <protection/>
    </xf>
    <xf numFmtId="20" fontId="14" fillId="0" borderId="24" xfId="50" applyNumberFormat="1" applyFont="1" applyFill="1" applyBorder="1" applyAlignment="1" applyProtection="1">
      <alignment horizontal="center" vertical="center"/>
      <protection/>
    </xf>
    <xf numFmtId="20" fontId="14" fillId="0" borderId="0" xfId="50" applyNumberFormat="1" applyFont="1" applyFill="1" applyBorder="1" applyAlignment="1" applyProtection="1">
      <alignment horizontal="center" vertical="center"/>
      <protection/>
    </xf>
    <xf numFmtId="171" fontId="17" fillId="46" borderId="11" xfId="50" applyNumberFormat="1" applyFont="1" applyFill="1" applyBorder="1" applyAlignment="1" applyProtection="1">
      <alignment horizontal="center" vertical="center"/>
      <protection locked="0"/>
    </xf>
    <xf numFmtId="4" fontId="17" fillId="46" borderId="0" xfId="50" applyNumberFormat="1" applyFont="1" applyFill="1" applyBorder="1" applyAlignment="1" applyProtection="1">
      <alignment horizontal="center" vertical="center"/>
      <protection locked="0"/>
    </xf>
    <xf numFmtId="20" fontId="17" fillId="46" borderId="0" xfId="50" applyNumberFormat="1" applyFont="1" applyFill="1" applyBorder="1" applyAlignment="1" applyProtection="1">
      <alignment horizontal="center" vertical="center"/>
      <protection locked="0"/>
    </xf>
    <xf numFmtId="167" fontId="17" fillId="46" borderId="24" xfId="50" applyNumberFormat="1" applyFont="1" applyFill="1" applyBorder="1" applyAlignment="1" applyProtection="1">
      <alignment horizontal="center" vertical="center"/>
      <protection/>
    </xf>
    <xf numFmtId="0" fontId="17" fillId="46" borderId="26" xfId="0" applyFont="1" applyFill="1" applyBorder="1" applyAlignment="1" applyProtection="1">
      <alignment horizontal="center" vertical="center"/>
      <protection locked="0"/>
    </xf>
    <xf numFmtId="0" fontId="154" fillId="39" borderId="11" xfId="50" applyFont="1" applyFill="1" applyBorder="1" applyAlignment="1" applyProtection="1">
      <alignment vertical="center"/>
      <protection/>
    </xf>
    <xf numFmtId="0" fontId="155" fillId="39" borderId="11" xfId="50" applyFont="1" applyFill="1" applyBorder="1" applyAlignment="1" applyProtection="1">
      <alignment vertical="center"/>
      <protection/>
    </xf>
    <xf numFmtId="0" fontId="32" fillId="0" borderId="0" xfId="50" applyFont="1" applyBorder="1" applyAlignment="1" applyProtection="1">
      <alignment vertical="center"/>
      <protection/>
    </xf>
    <xf numFmtId="0" fontId="0" fillId="0" borderId="0" xfId="0" applyFont="1" applyFill="1" applyAlignment="1">
      <alignment horizontal="left" vertical="center"/>
    </xf>
    <xf numFmtId="0" fontId="0" fillId="0" borderId="0" xfId="0" applyFill="1" applyAlignment="1" quotePrefix="1">
      <alignment horizontal="left" vertical="center"/>
    </xf>
    <xf numFmtId="0" fontId="17" fillId="46" borderId="11" xfId="0" applyFont="1" applyFill="1" applyBorder="1" applyAlignment="1" applyProtection="1">
      <alignment horizontal="center" vertical="center"/>
      <protection locked="0"/>
    </xf>
    <xf numFmtId="0" fontId="45" fillId="47" borderId="0" xfId="0" applyFont="1" applyFill="1" applyAlignment="1" applyProtection="1">
      <alignment vertical="center" wrapText="1"/>
      <protection/>
    </xf>
    <xf numFmtId="0" fontId="156" fillId="47" borderId="0" xfId="0" applyFont="1" applyFill="1" applyAlignment="1" applyProtection="1">
      <alignment vertical="center" wrapText="1"/>
      <protection/>
    </xf>
    <xf numFmtId="0" fontId="14" fillId="0" borderId="0" xfId="0" applyFont="1" applyAlignment="1">
      <alignment/>
    </xf>
    <xf numFmtId="0" fontId="5" fillId="0" borderId="0" xfId="0" applyFont="1" applyAlignment="1">
      <alignment horizontal="center"/>
    </xf>
    <xf numFmtId="0" fontId="5" fillId="0" borderId="27" xfId="0" applyFont="1" applyFill="1" applyBorder="1" applyAlignment="1" applyProtection="1">
      <alignment horizontal="center" vertical="center"/>
      <protection locked="0"/>
    </xf>
    <xf numFmtId="0" fontId="14" fillId="0" borderId="0" xfId="0" applyFont="1" applyAlignment="1">
      <alignment vertical="center"/>
    </xf>
    <xf numFmtId="0" fontId="5" fillId="0" borderId="0" xfId="0" applyFont="1" applyAlignment="1">
      <alignment/>
    </xf>
    <xf numFmtId="0" fontId="32" fillId="0" borderId="0" xfId="0" applyFont="1" applyAlignment="1">
      <alignment vertical="center"/>
    </xf>
    <xf numFmtId="3" fontId="157" fillId="0" borderId="0" xfId="0" applyNumberFormat="1" applyFont="1" applyAlignment="1">
      <alignment horizontal="center" vertical="center"/>
    </xf>
    <xf numFmtId="0" fontId="157" fillId="0" borderId="0" xfId="0" applyFont="1" applyAlignment="1">
      <alignment/>
    </xf>
    <xf numFmtId="0" fontId="32" fillId="0" borderId="0" xfId="0" applyFont="1" applyAlignment="1">
      <alignment/>
    </xf>
    <xf numFmtId="0" fontId="63" fillId="0" borderId="27" xfId="0" applyFont="1" applyFill="1" applyBorder="1" applyAlignment="1" applyProtection="1">
      <alignment horizontal="center" vertical="center"/>
      <protection locked="0"/>
    </xf>
    <xf numFmtId="3" fontId="157" fillId="0" borderId="0" xfId="0" applyNumberFormat="1" applyFont="1" applyAlignment="1">
      <alignment horizontal="left"/>
    </xf>
    <xf numFmtId="0" fontId="45" fillId="0" borderId="0" xfId="0" applyFont="1" applyAlignment="1">
      <alignment vertical="center"/>
    </xf>
    <xf numFmtId="3" fontId="157" fillId="0" borderId="0" xfId="0" applyNumberFormat="1" applyFont="1" applyAlignment="1">
      <alignment horizontal="left" vertical="center"/>
    </xf>
    <xf numFmtId="0" fontId="32" fillId="0" borderId="0" xfId="0" applyFont="1" applyAlignment="1">
      <alignment horizont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center"/>
    </xf>
    <xf numFmtId="0" fontId="32" fillId="0" borderId="0" xfId="0" applyFont="1" applyAlignment="1">
      <alignment horizontal="right"/>
    </xf>
    <xf numFmtId="0" fontId="35" fillId="0" borderId="0" xfId="0" applyFont="1" applyAlignment="1" applyProtection="1">
      <alignment horizontal="center" vertical="center"/>
      <protection/>
    </xf>
    <xf numFmtId="0" fontId="63" fillId="0" borderId="10" xfId="0" applyFont="1" applyBorder="1" applyAlignment="1" applyProtection="1">
      <alignment/>
      <protection/>
    </xf>
    <xf numFmtId="0" fontId="63" fillId="0" borderId="10" xfId="0" applyFont="1" applyBorder="1" applyAlignment="1" applyProtection="1">
      <alignment horizontal="center"/>
      <protection/>
    </xf>
    <xf numFmtId="0" fontId="157" fillId="0" borderId="10" xfId="0" applyFont="1" applyBorder="1" applyAlignment="1" applyProtection="1">
      <alignment horizontal="center"/>
      <protection/>
    </xf>
    <xf numFmtId="0" fontId="63" fillId="0" borderId="10" xfId="0" applyFont="1" applyFill="1" applyBorder="1" applyAlignment="1" applyProtection="1">
      <alignment horizontal="center"/>
      <protection/>
    </xf>
    <xf numFmtId="0" fontId="45" fillId="0" borderId="10" xfId="0" applyFont="1" applyBorder="1" applyAlignment="1" applyProtection="1">
      <alignment horizontal="center"/>
      <protection/>
    </xf>
    <xf numFmtId="0" fontId="158" fillId="0" borderId="10" xfId="0" applyFont="1" applyBorder="1" applyAlignment="1" applyProtection="1">
      <alignment horizontal="center" vertical="center" wrapText="1"/>
      <protection/>
    </xf>
    <xf numFmtId="0" fontId="45" fillId="0" borderId="10" xfId="0" applyFont="1" applyBorder="1" applyAlignment="1" applyProtection="1">
      <alignment horizontal="center" vertical="center"/>
      <protection/>
    </xf>
    <xf numFmtId="0" fontId="61" fillId="34" borderId="10" xfId="0" applyFont="1" applyFill="1" applyBorder="1" applyAlignment="1" applyProtection="1">
      <alignment vertical="center"/>
      <protection/>
    </xf>
    <xf numFmtId="0" fontId="61" fillId="34" borderId="10" xfId="0" applyFont="1" applyFill="1" applyBorder="1" applyAlignment="1" applyProtection="1">
      <alignment horizontal="left" vertical="center"/>
      <protection/>
    </xf>
    <xf numFmtId="0" fontId="61" fillId="34" borderId="10" xfId="0" applyFont="1" applyFill="1" applyBorder="1" applyAlignment="1" applyProtection="1">
      <alignment horizontal="center" vertical="center"/>
      <protection/>
    </xf>
    <xf numFmtId="169" fontId="61" fillId="34" borderId="10" xfId="0" applyNumberFormat="1" applyFont="1" applyFill="1" applyBorder="1" applyAlignment="1" applyProtection="1">
      <alignment horizontal="center" vertical="center"/>
      <protection/>
    </xf>
    <xf numFmtId="4" fontId="61" fillId="34" borderId="10" xfId="0" applyNumberFormat="1" applyFont="1" applyFill="1" applyBorder="1" applyAlignment="1" applyProtection="1">
      <alignment horizontal="center" vertical="center"/>
      <protection/>
    </xf>
    <xf numFmtId="0" fontId="85" fillId="0" borderId="10" xfId="0" applyFont="1" applyBorder="1" applyAlignment="1" applyProtection="1">
      <alignment horizontal="center"/>
      <protection/>
    </xf>
    <xf numFmtId="0" fontId="85" fillId="48" borderId="10" xfId="0" applyFont="1" applyFill="1" applyBorder="1" applyAlignment="1" applyProtection="1">
      <alignment horizontal="center" vertical="center"/>
      <protection locked="0"/>
    </xf>
    <xf numFmtId="169" fontId="85" fillId="48" borderId="10" xfId="0" applyNumberFormat="1" applyFont="1" applyFill="1" applyBorder="1" applyAlignment="1" applyProtection="1">
      <alignment horizontal="center" vertical="center"/>
      <protection locked="0"/>
    </xf>
    <xf numFmtId="0" fontId="85" fillId="0" borderId="10" xfId="0" applyFont="1" applyBorder="1" applyAlignment="1" applyProtection="1">
      <alignment horizontal="center" vertical="center"/>
      <protection/>
    </xf>
    <xf numFmtId="2" fontId="85" fillId="0" borderId="10" xfId="0" applyNumberFormat="1" applyFont="1" applyBorder="1" applyAlignment="1" applyProtection="1">
      <alignment horizontal="center" vertical="center"/>
      <protection/>
    </xf>
    <xf numFmtId="4" fontId="85" fillId="0" borderId="22" xfId="0" applyNumberFormat="1" applyFont="1" applyFill="1" applyBorder="1" applyAlignment="1" applyProtection="1">
      <alignment horizontal="center"/>
      <protection/>
    </xf>
    <xf numFmtId="2" fontId="85" fillId="0" borderId="22" xfId="0" applyNumberFormat="1" applyFont="1" applyBorder="1" applyAlignment="1" applyProtection="1">
      <alignment horizontal="center"/>
      <protection/>
    </xf>
    <xf numFmtId="0" fontId="85" fillId="48" borderId="10" xfId="0" applyFont="1" applyFill="1" applyBorder="1" applyAlignment="1" applyProtection="1">
      <alignment vertical="center" shrinkToFit="1"/>
      <protection locked="0"/>
    </xf>
    <xf numFmtId="0" fontId="14" fillId="0" borderId="0" xfId="0" applyFont="1" applyBorder="1" applyAlignment="1" applyProtection="1">
      <alignment/>
      <protection/>
    </xf>
    <xf numFmtId="0" fontId="64" fillId="0" borderId="0" xfId="0" applyFont="1" applyBorder="1" applyAlignment="1" applyProtection="1">
      <alignment/>
      <protection/>
    </xf>
    <xf numFmtId="0" fontId="64" fillId="0" borderId="0" xfId="0" applyFont="1" applyAlignment="1" applyProtection="1">
      <alignment horizontal="right" vertical="center"/>
      <protection/>
    </xf>
    <xf numFmtId="0" fontId="159" fillId="0" borderId="0" xfId="0" applyFont="1" applyAlignment="1">
      <alignment/>
    </xf>
    <xf numFmtId="0" fontId="160" fillId="0" borderId="0" xfId="0" applyFont="1" applyBorder="1" applyAlignment="1">
      <alignment/>
    </xf>
    <xf numFmtId="0" fontId="63" fillId="0" borderId="10" xfId="0" applyFont="1" applyBorder="1" applyAlignment="1">
      <alignment/>
    </xf>
    <xf numFmtId="0" fontId="63" fillId="0" borderId="28" xfId="0" applyFont="1" applyBorder="1" applyAlignment="1">
      <alignment horizontal="center"/>
    </xf>
    <xf numFmtId="0" fontId="63" fillId="0" borderId="29" xfId="0" applyFont="1" applyBorder="1" applyAlignment="1">
      <alignment horizontal="center"/>
    </xf>
    <xf numFmtId="0" fontId="63" fillId="0" borderId="22" xfId="0" applyFont="1" applyBorder="1" applyAlignment="1">
      <alignment horizontal="center"/>
    </xf>
    <xf numFmtId="0" fontId="63" fillId="0" borderId="26" xfId="0" applyFont="1" applyBorder="1" applyAlignment="1">
      <alignment horizontal="center"/>
    </xf>
    <xf numFmtId="0" fontId="63" fillId="0" borderId="28" xfId="0" applyFont="1" applyBorder="1" applyAlignment="1">
      <alignment/>
    </xf>
    <xf numFmtId="0" fontId="63" fillId="0" borderId="30" xfId="0" applyFont="1" applyBorder="1" applyAlignment="1">
      <alignment horizontal="center"/>
    </xf>
    <xf numFmtId="0" fontId="45" fillId="0" borderId="31" xfId="0" applyFont="1" applyBorder="1" applyAlignment="1">
      <alignment horizontal="center"/>
    </xf>
    <xf numFmtId="0" fontId="63" fillId="0" borderId="10" xfId="0" applyFont="1" applyBorder="1" applyAlignment="1">
      <alignment horizontal="center"/>
    </xf>
    <xf numFmtId="0" fontId="61" fillId="34" borderId="10" xfId="0" applyFont="1" applyFill="1" applyBorder="1" applyAlignment="1">
      <alignment horizontal="center" vertical="center"/>
    </xf>
    <xf numFmtId="0" fontId="61" fillId="34" borderId="10" xfId="0" applyFont="1" applyFill="1" applyBorder="1" applyAlignment="1">
      <alignment horizontal="left" vertical="center"/>
    </xf>
    <xf numFmtId="0" fontId="61" fillId="34" borderId="31" xfId="0" applyFont="1" applyFill="1" applyBorder="1" applyAlignment="1">
      <alignment horizontal="center" vertical="center"/>
    </xf>
    <xf numFmtId="169" fontId="61" fillId="34" borderId="31" xfId="0" applyNumberFormat="1" applyFont="1" applyFill="1" applyBorder="1" applyAlignment="1">
      <alignment horizontal="center" vertical="center"/>
    </xf>
    <xf numFmtId="16" fontId="61" fillId="34" borderId="31" xfId="0" applyNumberFormat="1" applyFont="1" applyFill="1" applyBorder="1" applyAlignment="1">
      <alignment horizontal="center" vertical="center"/>
    </xf>
    <xf numFmtId="170" fontId="61" fillId="34" borderId="31" xfId="0" applyNumberFormat="1" applyFont="1" applyFill="1" applyBorder="1" applyAlignment="1">
      <alignment horizontal="center" vertical="center"/>
    </xf>
    <xf numFmtId="169" fontId="61" fillId="34" borderId="10" xfId="0" applyNumberFormat="1" applyFont="1" applyFill="1" applyBorder="1" applyAlignment="1">
      <alignment horizontal="center" vertical="center"/>
    </xf>
    <xf numFmtId="170" fontId="61" fillId="34" borderId="10" xfId="0" applyNumberFormat="1" applyFont="1" applyFill="1" applyBorder="1" applyAlignment="1">
      <alignment horizontal="center" vertical="center"/>
    </xf>
    <xf numFmtId="0" fontId="32" fillId="0" borderId="10" xfId="0" applyFont="1" applyBorder="1" applyAlignment="1">
      <alignment horizontal="center" vertical="center"/>
    </xf>
    <xf numFmtId="0" fontId="63" fillId="0" borderId="10" xfId="0" applyFont="1" applyFill="1" applyBorder="1" applyAlignment="1" applyProtection="1">
      <alignment horizontal="center" vertical="center"/>
      <protection/>
    </xf>
    <xf numFmtId="0" fontId="32" fillId="48" borderId="10" xfId="0" applyFont="1" applyFill="1" applyBorder="1" applyAlignment="1" applyProtection="1">
      <alignment horizontal="center" vertical="center"/>
      <protection locked="0"/>
    </xf>
    <xf numFmtId="169" fontId="63" fillId="0" borderId="10" xfId="0" applyNumberFormat="1" applyFont="1" applyFill="1" applyBorder="1" applyAlignment="1" applyProtection="1">
      <alignment horizontal="center" vertical="center"/>
      <protection/>
    </xf>
    <xf numFmtId="16" fontId="32" fillId="48" borderId="10" xfId="0" applyNumberFormat="1" applyFont="1" applyFill="1" applyBorder="1" applyAlignment="1" applyProtection="1">
      <alignment horizontal="center" vertical="center"/>
      <protection locked="0"/>
    </xf>
    <xf numFmtId="0" fontId="63" fillId="0" borderId="10" xfId="0" applyFont="1" applyFill="1" applyBorder="1" applyAlignment="1" applyProtection="1">
      <alignment vertical="center" shrinkToFit="1"/>
      <protection/>
    </xf>
    <xf numFmtId="0" fontId="32" fillId="0" borderId="0" xfId="0" applyFont="1" applyBorder="1" applyAlignment="1">
      <alignment/>
    </xf>
    <xf numFmtId="0" fontId="161" fillId="0" borderId="0" xfId="0" applyFont="1" applyAlignment="1">
      <alignment horizontal="right"/>
    </xf>
    <xf numFmtId="0" fontId="161" fillId="0" borderId="0" xfId="0" applyFont="1" applyAlignment="1">
      <alignment/>
    </xf>
    <xf numFmtId="0" fontId="157" fillId="0" borderId="0" xfId="0" applyFont="1" applyAlignment="1">
      <alignment horizontal="right" shrinkToFit="1"/>
    </xf>
    <xf numFmtId="0" fontId="161" fillId="0" borderId="0" xfId="0" applyFont="1" applyFill="1" applyBorder="1" applyAlignment="1" applyProtection="1">
      <alignment horizontal="center"/>
      <protection/>
    </xf>
    <xf numFmtId="0" fontId="160" fillId="0" borderId="0" xfId="0" applyFont="1" applyBorder="1" applyAlignment="1" applyProtection="1">
      <alignment/>
      <protection/>
    </xf>
    <xf numFmtId="168" fontId="162" fillId="0" borderId="0" xfId="0" applyNumberFormat="1" applyFont="1" applyAlignment="1" applyProtection="1">
      <alignment/>
      <protection/>
    </xf>
    <xf numFmtId="169" fontId="163" fillId="0" borderId="0" xfId="0" applyNumberFormat="1" applyFont="1" applyAlignment="1" applyProtection="1">
      <alignment horizontal="center" vertical="center"/>
      <protection/>
    </xf>
    <xf numFmtId="168" fontId="164" fillId="0" borderId="0" xfId="0" applyNumberFormat="1" applyFont="1" applyAlignment="1" applyProtection="1">
      <alignment horizontal="center" vertical="center"/>
      <protection/>
    </xf>
    <xf numFmtId="169" fontId="165" fillId="0" borderId="0" xfId="0" applyNumberFormat="1" applyFont="1" applyAlignment="1" applyProtection="1">
      <alignment horizontal="center" vertical="center"/>
      <protection/>
    </xf>
    <xf numFmtId="0" fontId="157" fillId="33" borderId="10" xfId="0" applyFont="1" applyFill="1" applyBorder="1" applyAlignment="1" applyProtection="1">
      <alignment horizontal="center"/>
      <protection/>
    </xf>
    <xf numFmtId="0" fontId="166" fillId="35" borderId="12" xfId="0" applyFont="1" applyFill="1" applyBorder="1" applyAlignment="1" applyProtection="1">
      <alignment horizontal="center" vertical="center"/>
      <protection/>
    </xf>
    <xf numFmtId="169" fontId="167" fillId="0" borderId="0" xfId="0" applyNumberFormat="1" applyFont="1" applyAlignment="1">
      <alignment vertical="center"/>
    </xf>
    <xf numFmtId="166" fontId="167" fillId="0" borderId="0" xfId="0" applyNumberFormat="1" applyFont="1" applyAlignment="1">
      <alignment horizontal="center"/>
    </xf>
    <xf numFmtId="0" fontId="0" fillId="0" borderId="0" xfId="0" applyAlignment="1">
      <alignment/>
    </xf>
    <xf numFmtId="167" fontId="146" fillId="44" borderId="0" xfId="0" applyNumberFormat="1" applyFont="1" applyFill="1" applyAlignment="1" applyProtection="1">
      <alignment horizontal="center" vertical="center"/>
      <protection locked="0"/>
    </xf>
    <xf numFmtId="0" fontId="17" fillId="0" borderId="0" xfId="50" applyFont="1" applyBorder="1" applyAlignment="1" applyProtection="1">
      <alignment horizontal="left" vertical="center"/>
      <protection/>
    </xf>
    <xf numFmtId="169" fontId="146" fillId="44" borderId="0" xfId="0" applyNumberFormat="1" applyFont="1" applyFill="1" applyAlignment="1" applyProtection="1">
      <alignment horizontal="center" vertical="center"/>
      <protection locked="0"/>
    </xf>
    <xf numFmtId="169" fontId="146" fillId="44" borderId="0" xfId="0" applyNumberFormat="1" applyFont="1" applyFill="1" applyAlignment="1" applyProtection="1">
      <alignment horizontal="center" vertical="center"/>
      <protection/>
    </xf>
    <xf numFmtId="0" fontId="78" fillId="44" borderId="0" xfId="48" applyNumberFormat="1" applyFont="1" applyFill="1" applyAlignment="1" applyProtection="1">
      <alignment horizontal="center" vertical="center"/>
      <protection/>
    </xf>
    <xf numFmtId="169" fontId="168" fillId="44" borderId="0" xfId="48" applyNumberFormat="1" applyFont="1" applyFill="1" applyAlignment="1" applyProtection="1">
      <alignment horizontal="center" vertical="center" shrinkToFit="1"/>
      <protection/>
    </xf>
    <xf numFmtId="167" fontId="72" fillId="44" borderId="0" xfId="0" applyNumberFormat="1" applyFont="1" applyFill="1" applyAlignment="1" applyProtection="1">
      <alignment horizontal="center" vertical="center"/>
      <protection locked="0"/>
    </xf>
    <xf numFmtId="2" fontId="146" fillId="44" borderId="0" xfId="0" applyNumberFormat="1" applyFont="1" applyFill="1" applyAlignment="1" applyProtection="1">
      <alignment horizontal="center" vertical="center"/>
      <protection locked="0"/>
    </xf>
    <xf numFmtId="4" fontId="146" fillId="44" borderId="0" xfId="0" applyNumberFormat="1" applyFont="1" applyFill="1" applyAlignment="1" applyProtection="1">
      <alignment horizontal="center" vertical="center"/>
      <protection/>
    </xf>
    <xf numFmtId="167" fontId="146" fillId="44" borderId="0" xfId="0" applyNumberFormat="1" applyFont="1" applyFill="1" applyAlignment="1" applyProtection="1">
      <alignment horizontal="center" vertical="center"/>
      <protection/>
    </xf>
    <xf numFmtId="167" fontId="146" fillId="44" borderId="29" xfId="0" applyNumberFormat="1" applyFont="1" applyFill="1" applyBorder="1" applyAlignment="1" applyProtection="1">
      <alignment horizontal="center" vertical="center"/>
      <protection/>
    </xf>
    <xf numFmtId="167" fontId="146" fillId="44" borderId="29" xfId="0" applyNumberFormat="1" applyFont="1" applyFill="1" applyBorder="1" applyAlignment="1" applyProtection="1">
      <alignment horizontal="center" vertical="center"/>
      <protection locked="0"/>
    </xf>
    <xf numFmtId="167" fontId="146" fillId="44" borderId="32" xfId="0" applyNumberFormat="1" applyFont="1" applyFill="1" applyBorder="1" applyAlignment="1" applyProtection="1">
      <alignment horizontal="center" vertical="center"/>
      <protection locked="0"/>
    </xf>
    <xf numFmtId="167" fontId="146" fillId="44" borderId="30" xfId="0" applyNumberFormat="1" applyFont="1" applyFill="1" applyBorder="1" applyAlignment="1" applyProtection="1">
      <alignment horizontal="center" vertical="center"/>
      <protection locked="0"/>
    </xf>
    <xf numFmtId="169" fontId="72" fillId="44" borderId="0" xfId="0" applyNumberFormat="1" applyFont="1" applyFill="1" applyAlignment="1" applyProtection="1">
      <alignment horizontal="center" vertical="center"/>
      <protection locked="0"/>
    </xf>
    <xf numFmtId="2" fontId="146" fillId="44" borderId="0" xfId="0" applyNumberFormat="1" applyFont="1" applyFill="1" applyAlignment="1" applyProtection="1">
      <alignment horizontal="center" vertical="center"/>
      <protection/>
    </xf>
    <xf numFmtId="0" fontId="169" fillId="38" borderId="23" xfId="0" applyFont="1" applyFill="1" applyBorder="1" applyAlignment="1" applyProtection="1">
      <alignment horizontal="center" vertical="center"/>
      <protection/>
    </xf>
    <xf numFmtId="4" fontId="72" fillId="44" borderId="0" xfId="0" applyNumberFormat="1" applyFont="1" applyFill="1" applyAlignment="1">
      <alignment horizontal="center"/>
    </xf>
    <xf numFmtId="4" fontId="155" fillId="0" borderId="0" xfId="50" applyNumberFormat="1" applyFont="1" applyFill="1" applyBorder="1" applyAlignment="1" applyProtection="1">
      <alignment horizontal="center" vertical="center"/>
      <protection/>
    </xf>
    <xf numFmtId="4" fontId="155" fillId="39" borderId="0" xfId="50" applyNumberFormat="1" applyFont="1" applyFill="1" applyBorder="1" applyAlignment="1" applyProtection="1">
      <alignment horizontal="center" vertical="center"/>
      <protection/>
    </xf>
    <xf numFmtId="167" fontId="98" fillId="39" borderId="0" xfId="0" applyNumberFormat="1" applyFont="1" applyFill="1" applyAlignment="1" applyProtection="1">
      <alignment vertical="center"/>
      <protection/>
    </xf>
    <xf numFmtId="0" fontId="170" fillId="39" borderId="0" xfId="0" applyFont="1" applyFill="1" applyAlignment="1" applyProtection="1">
      <alignment vertical="center"/>
      <protection/>
    </xf>
    <xf numFmtId="0" fontId="14" fillId="39" borderId="0" xfId="0" applyFont="1" applyFill="1" applyAlignment="1" applyProtection="1">
      <alignment vertical="center"/>
      <protection/>
    </xf>
    <xf numFmtId="0" fontId="150" fillId="39" borderId="0" xfId="0" applyFont="1" applyFill="1" applyAlignment="1" applyProtection="1">
      <alignment vertical="center"/>
      <protection/>
    </xf>
    <xf numFmtId="167" fontId="72" fillId="39" borderId="0" xfId="0" applyNumberFormat="1" applyFont="1" applyFill="1" applyAlignment="1" applyProtection="1">
      <alignment vertical="center"/>
      <protection/>
    </xf>
    <xf numFmtId="164" fontId="155" fillId="46" borderId="24" xfId="50" applyNumberFormat="1" applyFont="1" applyFill="1" applyBorder="1" applyAlignment="1" applyProtection="1">
      <alignment horizontal="center" vertical="center" shrinkToFit="1"/>
      <protection locked="0"/>
    </xf>
    <xf numFmtId="20" fontId="155" fillId="46" borderId="24" xfId="50" applyNumberFormat="1" applyFont="1" applyFill="1" applyBorder="1" applyAlignment="1" applyProtection="1">
      <alignment horizontal="center" vertical="center"/>
      <protection locked="0"/>
    </xf>
    <xf numFmtId="164" fontId="155" fillId="39" borderId="0" xfId="50" applyNumberFormat="1" applyFont="1" applyFill="1" applyBorder="1" applyAlignment="1" applyProtection="1">
      <alignment horizontal="center" vertical="center" shrinkToFit="1"/>
      <protection/>
    </xf>
    <xf numFmtId="164" fontId="155" fillId="46" borderId="0" xfId="50" applyNumberFormat="1" applyFont="1" applyFill="1" applyBorder="1" applyAlignment="1" applyProtection="1">
      <alignment horizontal="center" vertical="center" shrinkToFit="1"/>
      <protection locked="0"/>
    </xf>
    <xf numFmtId="164" fontId="155" fillId="46" borderId="11" xfId="5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xf>
    <xf numFmtId="0" fontId="157" fillId="0" borderId="0" xfId="0" applyFont="1" applyAlignment="1">
      <alignment horizontal="right" wrapText="1" shrinkToFit="1"/>
    </xf>
    <xf numFmtId="0" fontId="17" fillId="46" borderId="23" xfId="0" applyFont="1" applyFill="1" applyBorder="1" applyAlignment="1" applyProtection="1">
      <alignment horizontal="center" vertical="center" shrinkToFit="1"/>
      <protection locked="0"/>
    </xf>
    <xf numFmtId="0" fontId="16" fillId="0" borderId="0" xfId="50" applyNumberFormat="1" applyFont="1" applyBorder="1" applyAlignment="1" applyProtection="1">
      <alignment horizontal="center" vertical="center" wrapText="1"/>
      <protection/>
    </xf>
    <xf numFmtId="167" fontId="148" fillId="42" borderId="0" xfId="0" applyNumberFormat="1" applyFont="1" applyFill="1" applyAlignment="1" applyProtection="1">
      <alignment horizontal="center" vertical="center"/>
      <protection/>
    </xf>
    <xf numFmtId="167" fontId="14" fillId="0" borderId="0" xfId="0" applyNumberFormat="1" applyFont="1" applyAlignment="1" applyProtection="1">
      <alignment vertical="center"/>
      <protection/>
    </xf>
    <xf numFmtId="167" fontId="14" fillId="0" borderId="0" xfId="0" applyNumberFormat="1" applyFont="1" applyFill="1" applyAlignment="1" applyProtection="1">
      <alignment horizontal="center" vertical="center"/>
      <protection/>
    </xf>
    <xf numFmtId="167" fontId="14" fillId="0" borderId="0" xfId="0" applyNumberFormat="1" applyFont="1" applyAlignment="1" applyProtection="1">
      <alignment horizontal="center" vertical="center"/>
      <protection/>
    </xf>
    <xf numFmtId="167" fontId="14" fillId="0" borderId="0" xfId="0" applyNumberFormat="1" applyFont="1" applyAlignment="1" applyProtection="1" quotePrefix="1">
      <alignment horizontal="center" vertical="center"/>
      <protection/>
    </xf>
    <xf numFmtId="172" fontId="14" fillId="0" borderId="0" xfId="0" applyNumberFormat="1" applyFont="1" applyAlignment="1" applyProtection="1">
      <alignment horizontal="center" vertical="center"/>
      <protection/>
    </xf>
    <xf numFmtId="0" fontId="44" fillId="44" borderId="0" xfId="50" applyFont="1" applyFill="1" applyBorder="1" applyAlignment="1" applyProtection="1">
      <alignment vertical="top" wrapText="1"/>
      <protection/>
    </xf>
    <xf numFmtId="0" fontId="154" fillId="44" borderId="23" xfId="50" applyFont="1" applyFill="1" applyBorder="1" applyAlignment="1" applyProtection="1">
      <alignment horizontal="center" vertical="center"/>
      <protection/>
    </xf>
    <xf numFmtId="164" fontId="155" fillId="39" borderId="0" xfId="50" applyNumberFormat="1" applyFont="1" applyFill="1" applyBorder="1" applyAlignment="1" applyProtection="1">
      <alignment vertical="center" shrinkToFit="1"/>
      <protection/>
    </xf>
    <xf numFmtId="0" fontId="155" fillId="0" borderId="0" xfId="50" applyFont="1" applyBorder="1" applyAlignment="1" applyProtection="1">
      <alignment vertical="center"/>
      <protection/>
    </xf>
    <xf numFmtId="0" fontId="171" fillId="0" borderId="23" xfId="48" applyFont="1" applyBorder="1" applyAlignment="1" applyProtection="1">
      <alignment vertical="center"/>
      <protection/>
    </xf>
    <xf numFmtId="0" fontId="32" fillId="39" borderId="0" xfId="50" applyFont="1" applyFill="1" applyBorder="1" applyAlignment="1" applyProtection="1">
      <alignment vertical="center"/>
      <protection/>
    </xf>
    <xf numFmtId="0" fontId="32" fillId="0" borderId="24" xfId="50" applyFont="1" applyFill="1" applyBorder="1" applyAlignment="1" applyProtection="1">
      <alignment vertical="center"/>
      <protection/>
    </xf>
    <xf numFmtId="0" fontId="32" fillId="0" borderId="24" xfId="50" applyFont="1" applyBorder="1" applyAlignment="1" applyProtection="1">
      <alignment vertical="center"/>
      <protection/>
    </xf>
    <xf numFmtId="0" fontId="32" fillId="0" borderId="0" xfId="50" applyFont="1" applyFill="1" applyBorder="1" applyAlignment="1" applyProtection="1">
      <alignment vertical="center"/>
      <protection/>
    </xf>
    <xf numFmtId="2" fontId="157" fillId="39" borderId="0" xfId="50" applyNumberFormat="1" applyFont="1" applyFill="1" applyBorder="1" applyAlignment="1" applyProtection="1">
      <alignment horizontal="center" vertical="center"/>
      <protection/>
    </xf>
    <xf numFmtId="4" fontId="63" fillId="39" borderId="0" xfId="50" applyNumberFormat="1" applyFont="1" applyFill="1" applyBorder="1" applyAlignment="1" applyProtection="1">
      <alignment horizontal="left" vertical="center"/>
      <protection/>
    </xf>
    <xf numFmtId="49" fontId="17" fillId="49" borderId="0" xfId="0" applyNumberFormat="1" applyFont="1" applyFill="1" applyBorder="1" applyAlignment="1" applyProtection="1">
      <alignment horizontal="left" vertical="center"/>
      <protection locked="0"/>
    </xf>
    <xf numFmtId="0" fontId="150" fillId="44" borderId="23" xfId="50" applyFont="1" applyFill="1" applyBorder="1" applyAlignment="1" applyProtection="1">
      <alignment vertical="center"/>
      <protection/>
    </xf>
    <xf numFmtId="0" fontId="150" fillId="0" borderId="23" xfId="50" applyFont="1" applyBorder="1" applyAlignment="1" applyProtection="1">
      <alignment vertical="center"/>
      <protection/>
    </xf>
    <xf numFmtId="0" fontId="148" fillId="42" borderId="0" xfId="0" applyFont="1" applyFill="1" applyAlignment="1" applyProtection="1">
      <alignment horizontal="center" vertical="center"/>
      <protection/>
    </xf>
    <xf numFmtId="0" fontId="100" fillId="38" borderId="0" xfId="0" applyFont="1" applyFill="1" applyAlignment="1" applyProtection="1">
      <alignment horizontal="center" vertical="center" shrinkToFit="1"/>
      <protection/>
    </xf>
    <xf numFmtId="49" fontId="172" fillId="46" borderId="11" xfId="48" applyNumberFormat="1" applyFont="1" applyFill="1" applyBorder="1" applyAlignment="1" applyProtection="1">
      <alignment horizontal="center" vertical="center"/>
      <protection locked="0"/>
    </xf>
    <xf numFmtId="49" fontId="172" fillId="46" borderId="11" xfId="0" applyNumberFormat="1" applyFont="1" applyFill="1" applyBorder="1" applyAlignment="1" applyProtection="1">
      <alignment horizontal="center" vertical="center"/>
      <protection locked="0"/>
    </xf>
    <xf numFmtId="0" fontId="17" fillId="0" borderId="0" xfId="50" applyFont="1" applyFill="1" applyBorder="1" applyAlignment="1" applyProtection="1">
      <alignment horizontal="center" vertical="center"/>
      <protection/>
    </xf>
    <xf numFmtId="49" fontId="17" fillId="46" borderId="0" xfId="0" applyNumberFormat="1" applyFont="1" applyFill="1" applyBorder="1" applyAlignment="1" applyProtection="1">
      <alignment horizontal="center" vertical="center"/>
      <protection locked="0"/>
    </xf>
    <xf numFmtId="0" fontId="17" fillId="0" borderId="0" xfId="50" applyFont="1" applyBorder="1" applyAlignment="1" applyProtection="1">
      <alignment horizontal="right" vertical="center"/>
      <protection/>
    </xf>
    <xf numFmtId="164" fontId="155" fillId="39" borderId="24" xfId="50" applyNumberFormat="1" applyFont="1" applyFill="1" applyBorder="1" applyAlignment="1" applyProtection="1">
      <alignment horizontal="center" vertical="center" shrinkToFit="1"/>
      <protection/>
    </xf>
    <xf numFmtId="0" fontId="20" fillId="0" borderId="11" xfId="50" applyFont="1" applyBorder="1" applyAlignment="1" applyProtection="1">
      <alignment horizontal="right" vertical="top"/>
      <protection/>
    </xf>
    <xf numFmtId="0" fontId="32" fillId="0" borderId="0" xfId="50" applyFont="1" applyBorder="1" applyAlignment="1" applyProtection="1">
      <alignment horizontal="left" vertical="center"/>
      <protection/>
    </xf>
    <xf numFmtId="0" fontId="21" fillId="0" borderId="0" xfId="0" applyFont="1" applyAlignment="1">
      <alignment horizontal="left" vertical="center"/>
    </xf>
    <xf numFmtId="0" fontId="21" fillId="0" borderId="0" xfId="50" applyFont="1" applyBorder="1" applyAlignment="1" applyProtection="1">
      <alignment horizontal="left" vertical="center"/>
      <protection/>
    </xf>
    <xf numFmtId="0" fontId="14" fillId="0" borderId="0" xfId="50" applyFont="1" applyBorder="1" applyAlignment="1" applyProtection="1">
      <alignment horizontal="center" vertical="center" wrapText="1"/>
      <protection/>
    </xf>
    <xf numFmtId="0" fontId="17" fillId="47" borderId="0" xfId="0" applyFont="1" applyFill="1" applyAlignment="1">
      <alignment horizontal="left" vertical="center" wrapText="1"/>
    </xf>
    <xf numFmtId="0" fontId="27" fillId="50" borderId="23" xfId="0" applyFont="1" applyFill="1" applyBorder="1" applyAlignment="1" applyProtection="1">
      <alignment horizontal="center" vertical="center" wrapText="1" shrinkToFit="1"/>
      <protection locked="0"/>
    </xf>
    <xf numFmtId="0" fontId="27" fillId="50" borderId="23" xfId="0" applyFont="1" applyFill="1" applyBorder="1" applyAlignment="1" applyProtection="1">
      <alignment horizontal="center" vertical="center" wrapText="1" shrinkToFit="1"/>
      <protection locked="0"/>
    </xf>
    <xf numFmtId="0" fontId="14" fillId="51" borderId="0" xfId="0" applyFont="1" applyFill="1" applyBorder="1" applyAlignment="1" applyProtection="1">
      <alignment horizontal="right" vertical="center" wrapText="1" shrinkToFit="1"/>
      <protection/>
    </xf>
    <xf numFmtId="0" fontId="14" fillId="51" borderId="11" xfId="0" applyFont="1" applyFill="1" applyBorder="1" applyAlignment="1" applyProtection="1">
      <alignment horizontal="right" vertical="center" wrapText="1" shrinkToFit="1"/>
      <protection/>
    </xf>
    <xf numFmtId="0" fontId="14" fillId="44" borderId="0" xfId="50" applyFont="1" applyFill="1" applyBorder="1" applyAlignment="1" applyProtection="1">
      <alignment horizontal="right" vertical="center" wrapText="1"/>
      <protection/>
    </xf>
    <xf numFmtId="0" fontId="17" fillId="49" borderId="0" xfId="0" applyFont="1" applyFill="1" applyBorder="1" applyAlignment="1" applyProtection="1">
      <alignment horizontal="center" vertical="center"/>
      <protection locked="0"/>
    </xf>
    <xf numFmtId="0" fontId="17" fillId="39" borderId="0" xfId="0" applyFont="1" applyFill="1" applyBorder="1" applyAlignment="1" applyProtection="1">
      <alignment horizontal="center" vertical="center"/>
      <protection locked="0"/>
    </xf>
    <xf numFmtId="2" fontId="17" fillId="39" borderId="0" xfId="50" applyNumberFormat="1" applyFont="1" applyFill="1" applyBorder="1" applyAlignment="1" applyProtection="1">
      <alignment horizontal="center" vertical="center"/>
      <protection/>
    </xf>
    <xf numFmtId="0" fontId="17" fillId="39" borderId="0" xfId="50" applyFont="1" applyFill="1" applyBorder="1" applyAlignment="1" applyProtection="1">
      <alignment horizontal="center" vertical="center"/>
      <protection/>
    </xf>
    <xf numFmtId="0" fontId="172" fillId="49" borderId="0" xfId="0" applyFont="1" applyFill="1" applyBorder="1" applyAlignment="1" applyProtection="1">
      <alignment horizontal="center" vertical="center"/>
      <protection locked="0"/>
    </xf>
    <xf numFmtId="49" fontId="17" fillId="49" borderId="0" xfId="0" applyNumberFormat="1" applyFont="1" applyFill="1" applyBorder="1" applyAlignment="1" applyProtection="1">
      <alignment horizontal="center" vertical="center"/>
      <protection locked="0"/>
    </xf>
    <xf numFmtId="0" fontId="17" fillId="39" borderId="0" xfId="0" applyFont="1" applyFill="1" applyBorder="1" applyAlignment="1" applyProtection="1">
      <alignment horizontal="center" vertical="center"/>
      <protection/>
    </xf>
    <xf numFmtId="0" fontId="17" fillId="46" borderId="0" xfId="0" applyFont="1" applyFill="1" applyBorder="1" applyAlignment="1" applyProtection="1">
      <alignment horizontal="center" vertical="center"/>
      <protection locked="0"/>
    </xf>
    <xf numFmtId="0" fontId="17" fillId="39" borderId="24" xfId="0" applyFont="1" applyFill="1" applyBorder="1" applyAlignment="1" applyProtection="1">
      <alignment horizontal="center" vertical="center"/>
      <protection/>
    </xf>
    <xf numFmtId="0" fontId="14" fillId="39" borderId="0" xfId="0" applyFont="1" applyFill="1" applyBorder="1" applyAlignment="1" applyProtection="1">
      <alignment horizontal="center" vertical="center"/>
      <protection/>
    </xf>
    <xf numFmtId="0" fontId="14" fillId="0" borderId="0" xfId="50" applyFont="1" applyFill="1" applyBorder="1" applyAlignment="1" applyProtection="1">
      <alignment horizontal="center" vertical="center"/>
      <protection/>
    </xf>
    <xf numFmtId="0" fontId="17" fillId="46" borderId="28" xfId="0" applyFont="1" applyFill="1" applyBorder="1" applyAlignment="1" applyProtection="1">
      <alignment horizontal="center" vertical="center" shrinkToFit="1"/>
      <protection locked="0"/>
    </xf>
    <xf numFmtId="0" fontId="17" fillId="46" borderId="23" xfId="0" applyFont="1" applyFill="1" applyBorder="1" applyAlignment="1" applyProtection="1">
      <alignment horizontal="center" vertical="center" shrinkToFit="1"/>
      <protection locked="0"/>
    </xf>
    <xf numFmtId="0" fontId="27" fillId="46" borderId="24" xfId="50" applyFont="1" applyFill="1" applyBorder="1" applyAlignment="1" applyProtection="1">
      <alignment horizontal="center" vertical="center" wrapText="1" shrinkToFit="1"/>
      <protection locked="0"/>
    </xf>
    <xf numFmtId="0" fontId="27" fillId="46" borderId="0" xfId="50" applyFont="1" applyFill="1" applyBorder="1" applyAlignment="1" applyProtection="1">
      <alignment horizontal="center" vertical="center" wrapText="1" shrinkToFit="1"/>
      <protection locked="0"/>
    </xf>
    <xf numFmtId="0" fontId="27" fillId="46" borderId="11" xfId="50" applyFont="1" applyFill="1" applyBorder="1" applyAlignment="1" applyProtection="1">
      <alignment horizontal="center" vertical="center" wrapText="1" shrinkToFit="1"/>
      <protection locked="0"/>
    </xf>
    <xf numFmtId="0" fontId="14" fillId="44" borderId="0" xfId="50" applyFont="1" applyFill="1" applyBorder="1" applyAlignment="1" applyProtection="1">
      <alignment horizontal="right" vertical="center" wrapText="1" shrinkToFit="1"/>
      <protection/>
    </xf>
    <xf numFmtId="0" fontId="17" fillId="49" borderId="24" xfId="0" applyFont="1" applyFill="1" applyBorder="1" applyAlignment="1" applyProtection="1">
      <alignment horizontal="center" vertical="center"/>
      <protection locked="0"/>
    </xf>
    <xf numFmtId="0" fontId="172" fillId="39" borderId="11" xfId="48" applyNumberFormat="1" applyFont="1" applyFill="1" applyBorder="1" applyAlignment="1" applyProtection="1" quotePrefix="1">
      <alignment horizontal="center" vertical="center"/>
      <protection/>
    </xf>
    <xf numFmtId="0" fontId="172" fillId="39" borderId="11" xfId="48" applyNumberFormat="1" applyFont="1" applyFill="1" applyBorder="1" applyAlignment="1" applyProtection="1">
      <alignment horizontal="center" vertical="center"/>
      <protection/>
    </xf>
    <xf numFmtId="0" fontId="17" fillId="46" borderId="24" xfId="0" applyFont="1" applyFill="1" applyBorder="1" applyAlignment="1" applyProtection="1">
      <alignment horizontal="center" vertical="center"/>
      <protection locked="0"/>
    </xf>
    <xf numFmtId="0" fontId="17" fillId="39" borderId="24" xfId="50" applyFont="1" applyFill="1" applyBorder="1" applyAlignment="1" applyProtection="1">
      <alignment horizontal="center" vertical="center"/>
      <protection/>
    </xf>
    <xf numFmtId="0" fontId="17" fillId="46" borderId="24" xfId="0" applyFont="1" applyFill="1" applyBorder="1" applyAlignment="1" applyProtection="1">
      <alignment horizontal="center" vertical="center" shrinkToFit="1"/>
      <protection locked="0"/>
    </xf>
    <xf numFmtId="0" fontId="17" fillId="46" borderId="11" xfId="0" applyFont="1" applyFill="1" applyBorder="1" applyAlignment="1" applyProtection="1">
      <alignment horizontal="center" vertical="center" shrinkToFit="1"/>
      <protection locked="0"/>
    </xf>
    <xf numFmtId="0" fontId="173" fillId="45" borderId="11" xfId="50" applyFont="1" applyFill="1" applyBorder="1" applyAlignment="1" applyProtection="1">
      <alignment horizontal="center" vertical="center"/>
      <protection/>
    </xf>
    <xf numFmtId="0" fontId="14" fillId="44" borderId="24" xfId="50" applyFont="1" applyFill="1" applyBorder="1" applyAlignment="1" applyProtection="1">
      <alignment horizontal="right" vertical="center"/>
      <protection/>
    </xf>
    <xf numFmtId="0" fontId="17" fillId="40" borderId="0" xfId="50" applyFont="1" applyFill="1" applyBorder="1" applyAlignment="1" applyProtection="1">
      <alignment horizontal="center" vertical="center"/>
      <protection locked="0"/>
    </xf>
    <xf numFmtId="0" fontId="14" fillId="39" borderId="11" xfId="50" applyFont="1" applyFill="1" applyBorder="1" applyAlignment="1" applyProtection="1">
      <alignment horizontal="center" vertical="center" shrinkToFit="1"/>
      <protection/>
    </xf>
    <xf numFmtId="0" fontId="14" fillId="44" borderId="0" xfId="50" applyFont="1" applyFill="1" applyBorder="1" applyAlignment="1" applyProtection="1">
      <alignment horizontal="center" vertical="center"/>
      <protection/>
    </xf>
    <xf numFmtId="49" fontId="172" fillId="46" borderId="0" xfId="48" applyNumberFormat="1" applyFont="1" applyFill="1" applyBorder="1" applyAlignment="1" applyProtection="1">
      <alignment horizontal="center" vertical="center"/>
      <protection locked="0"/>
    </xf>
    <xf numFmtId="0" fontId="17" fillId="0" borderId="24" xfId="50" applyNumberFormat="1" applyFont="1" applyBorder="1" applyAlignment="1" applyProtection="1">
      <alignment horizontal="left" vertical="center" wrapText="1"/>
      <protection/>
    </xf>
    <xf numFmtId="0" fontId="17" fillId="0" borderId="0" xfId="50" applyNumberFormat="1" applyFont="1" applyBorder="1" applyAlignment="1" applyProtection="1">
      <alignment horizontal="left" vertical="center" wrapText="1"/>
      <protection/>
    </xf>
    <xf numFmtId="0" fontId="17" fillId="0" borderId="11" xfId="50" applyNumberFormat="1" applyFont="1" applyBorder="1" applyAlignment="1" applyProtection="1">
      <alignment horizontal="left" vertical="center" wrapText="1"/>
      <protection/>
    </xf>
    <xf numFmtId="0" fontId="14" fillId="44" borderId="0" xfId="50" applyFont="1" applyFill="1" applyBorder="1" applyAlignment="1" applyProtection="1">
      <alignment horizontal="left" vertical="center"/>
      <protection/>
    </xf>
    <xf numFmtId="164" fontId="155" fillId="46" borderId="0" xfId="50" applyNumberFormat="1" applyFont="1" applyFill="1" applyBorder="1" applyAlignment="1" applyProtection="1">
      <alignment horizontal="center" vertical="center"/>
      <protection locked="0"/>
    </xf>
    <xf numFmtId="0" fontId="17" fillId="49" borderId="11" xfId="0" applyFont="1" applyFill="1" applyBorder="1" applyAlignment="1" applyProtection="1">
      <alignment horizontal="left" vertical="center"/>
      <protection locked="0"/>
    </xf>
    <xf numFmtId="49" fontId="157" fillId="46" borderId="24" xfId="0" applyNumberFormat="1" applyFont="1" applyFill="1" applyBorder="1" applyAlignment="1" applyProtection="1">
      <alignment horizontal="center" vertical="center" wrapText="1"/>
      <protection locked="0"/>
    </xf>
    <xf numFmtId="49" fontId="157" fillId="46" borderId="11" xfId="0" applyNumberFormat="1" applyFont="1" applyFill="1" applyBorder="1" applyAlignment="1" applyProtection="1">
      <alignment horizontal="center" vertical="center" wrapText="1"/>
      <protection locked="0"/>
    </xf>
    <xf numFmtId="0" fontId="174" fillId="44" borderId="0" xfId="50" applyFont="1" applyFill="1" applyBorder="1" applyAlignment="1" applyProtection="1">
      <alignment horizontal="center" vertical="center" wrapText="1"/>
      <protection/>
    </xf>
    <xf numFmtId="0" fontId="174" fillId="44" borderId="11" xfId="50" applyFont="1" applyFill="1" applyBorder="1" applyAlignment="1" applyProtection="1">
      <alignment horizontal="center" vertical="center" wrapText="1"/>
      <protection/>
    </xf>
    <xf numFmtId="0" fontId="27" fillId="44" borderId="0" xfId="50" applyFont="1" applyFill="1" applyBorder="1" applyAlignment="1" applyProtection="1">
      <alignment horizontal="right" vertical="center" wrapText="1"/>
      <protection/>
    </xf>
    <xf numFmtId="0" fontId="27" fillId="44" borderId="11" xfId="50" applyFont="1" applyFill="1" applyBorder="1" applyAlignment="1" applyProtection="1">
      <alignment horizontal="right" vertical="center" wrapText="1"/>
      <protection/>
    </xf>
    <xf numFmtId="49" fontId="172" fillId="49" borderId="11" xfId="48" applyNumberFormat="1" applyFont="1" applyFill="1" applyBorder="1" applyAlignment="1" applyProtection="1">
      <alignment horizontal="center" vertical="center"/>
      <protection locked="0"/>
    </xf>
    <xf numFmtId="49" fontId="172" fillId="49" borderId="0" xfId="48" applyNumberFormat="1" applyFont="1" applyFill="1" applyBorder="1" applyAlignment="1" applyProtection="1">
      <alignment horizontal="center" vertical="center"/>
      <protection locked="0"/>
    </xf>
    <xf numFmtId="0" fontId="15" fillId="0" borderId="0" xfId="50" applyFont="1" applyBorder="1" applyAlignment="1" applyProtection="1">
      <alignment horizontal="center" vertical="center"/>
      <protection locked="0"/>
    </xf>
    <xf numFmtId="0" fontId="175" fillId="43" borderId="0" xfId="50" applyFont="1" applyFill="1" applyBorder="1" applyAlignment="1" applyProtection="1">
      <alignment horizontal="center" vertical="center"/>
      <protection/>
    </xf>
    <xf numFmtId="164" fontId="48" fillId="0" borderId="0" xfId="50" applyNumberFormat="1" applyFont="1" applyBorder="1" applyAlignment="1" applyProtection="1">
      <alignment horizontal="center" vertical="center"/>
      <protection locked="0"/>
    </xf>
    <xf numFmtId="0" fontId="14" fillId="44" borderId="0" xfId="50" applyFont="1" applyFill="1" applyBorder="1" applyAlignment="1" applyProtection="1">
      <alignment horizontal="center" vertical="center" wrapText="1"/>
      <protection/>
    </xf>
    <xf numFmtId="0" fontId="18" fillId="44" borderId="0" xfId="50" applyFont="1" applyFill="1" applyBorder="1" applyAlignment="1" applyProtection="1">
      <alignment horizontal="center" vertical="top" wrapText="1"/>
      <protection/>
    </xf>
    <xf numFmtId="0" fontId="176" fillId="0" borderId="24" xfId="50" applyFont="1" applyBorder="1" applyAlignment="1" applyProtection="1">
      <alignment horizontal="center" vertical="center" wrapText="1" shrinkToFit="1"/>
      <protection/>
    </xf>
    <xf numFmtId="0" fontId="176" fillId="0" borderId="0" xfId="50" applyFont="1" applyBorder="1" applyAlignment="1" applyProtection="1">
      <alignment horizontal="center" vertical="center" wrapText="1" shrinkToFit="1"/>
      <protection/>
    </xf>
    <xf numFmtId="0" fontId="157" fillId="44" borderId="0" xfId="50" applyFont="1" applyFill="1" applyBorder="1" applyAlignment="1" applyProtection="1">
      <alignment horizontal="center" vertical="center" shrinkToFit="1"/>
      <protection/>
    </xf>
    <xf numFmtId="164" fontId="154" fillId="39" borderId="0" xfId="50" applyNumberFormat="1" applyFont="1" applyFill="1" applyBorder="1" applyAlignment="1" applyProtection="1">
      <alignment horizontal="center" vertical="center" shrinkToFit="1"/>
      <protection/>
    </xf>
    <xf numFmtId="0" fontId="177" fillId="44" borderId="0" xfId="50" applyFont="1" applyFill="1" applyBorder="1" applyAlignment="1" applyProtection="1">
      <alignment horizontal="center" vertical="center" wrapText="1"/>
      <protection/>
    </xf>
    <xf numFmtId="0" fontId="17" fillId="46" borderId="0" xfId="0" applyFont="1" applyFill="1" applyBorder="1" applyAlignment="1" applyProtection="1">
      <alignment horizontal="center" vertical="center" wrapText="1"/>
      <protection locked="0"/>
    </xf>
    <xf numFmtId="0" fontId="61" fillId="45" borderId="24" xfId="50" applyFont="1" applyFill="1" applyBorder="1" applyAlignment="1" applyProtection="1">
      <alignment horizontal="center" vertical="center"/>
      <protection/>
    </xf>
    <xf numFmtId="0" fontId="17" fillId="0" borderId="24" xfId="50" applyFont="1" applyBorder="1" applyAlignment="1" applyProtection="1">
      <alignment horizontal="left" vertical="center"/>
      <protection/>
    </xf>
    <xf numFmtId="0" fontId="22" fillId="0" borderId="11" xfId="50" applyFont="1" applyFill="1" applyBorder="1" applyAlignment="1" applyProtection="1">
      <alignment horizontal="center" vertical="center"/>
      <protection/>
    </xf>
    <xf numFmtId="0" fontId="14" fillId="0" borderId="0" xfId="50" applyFont="1" applyAlignment="1" applyProtection="1">
      <alignment horizontal="center" vertical="center"/>
      <protection/>
    </xf>
    <xf numFmtId="0" fontId="14" fillId="39" borderId="0" xfId="50" applyFont="1" applyFill="1" applyBorder="1" applyAlignment="1" applyProtection="1">
      <alignment horizontal="left" vertical="center"/>
      <protection/>
    </xf>
    <xf numFmtId="0" fontId="32" fillId="39" borderId="0" xfId="50" applyFont="1" applyFill="1" applyBorder="1" applyAlignment="1" applyProtection="1">
      <alignment horizontal="left" vertical="center" wrapText="1"/>
      <protection/>
    </xf>
    <xf numFmtId="0" fontId="153" fillId="45" borderId="0" xfId="50" applyFont="1" applyFill="1" applyBorder="1" applyAlignment="1" applyProtection="1">
      <alignment horizontal="left" vertical="center"/>
      <protection/>
    </xf>
    <xf numFmtId="164" fontId="155" fillId="46" borderId="24" xfId="50" applyNumberFormat="1" applyFont="1" applyFill="1" applyBorder="1" applyAlignment="1" applyProtection="1">
      <alignment horizontal="center" vertical="center"/>
      <protection locked="0"/>
    </xf>
    <xf numFmtId="0" fontId="14" fillId="0" borderId="0" xfId="50" applyFont="1" applyFill="1" applyBorder="1" applyAlignment="1" applyProtection="1">
      <alignment horizontal="center" vertical="center" shrinkToFit="1"/>
      <protection/>
    </xf>
    <xf numFmtId="0" fontId="155" fillId="0" borderId="24" xfId="50" applyNumberFormat="1" applyFont="1" applyBorder="1" applyAlignment="1" applyProtection="1">
      <alignment horizontal="left" vertical="center" wrapText="1"/>
      <protection/>
    </xf>
    <xf numFmtId="0" fontId="155" fillId="0" borderId="11" xfId="50" applyNumberFormat="1" applyFont="1" applyBorder="1" applyAlignment="1" applyProtection="1">
      <alignment horizontal="left" vertical="center" wrapText="1"/>
      <protection/>
    </xf>
    <xf numFmtId="0" fontId="14" fillId="0" borderId="0" xfId="50" applyFont="1" applyBorder="1" applyAlignment="1" applyProtection="1">
      <alignment horizontal="left" vertical="center" wrapText="1"/>
      <protection/>
    </xf>
    <xf numFmtId="0" fontId="17" fillId="0" borderId="0" xfId="50" applyFont="1" applyFill="1" applyBorder="1" applyAlignment="1" applyProtection="1">
      <alignment horizontal="left" vertical="center"/>
      <protection/>
    </xf>
    <xf numFmtId="0" fontId="14" fillId="0" borderId="0" xfId="50" applyFont="1" applyFill="1" applyBorder="1" applyAlignment="1" applyProtection="1">
      <alignment horizontal="left" vertical="center"/>
      <protection/>
    </xf>
    <xf numFmtId="0" fontId="17" fillId="0" borderId="24" xfId="50" applyFont="1" applyBorder="1" applyAlignment="1" applyProtection="1">
      <alignment horizontal="left" vertical="center" wrapText="1"/>
      <protection/>
    </xf>
    <xf numFmtId="0" fontId="17" fillId="0" borderId="0" xfId="50" applyFont="1" applyBorder="1" applyAlignment="1" applyProtection="1">
      <alignment horizontal="left" vertical="center" wrapText="1"/>
      <protection/>
    </xf>
    <xf numFmtId="0" fontId="17" fillId="0" borderId="11" xfId="50" applyFont="1" applyBorder="1" applyAlignment="1" applyProtection="1">
      <alignment horizontal="left" vertical="center" wrapText="1"/>
      <protection/>
    </xf>
    <xf numFmtId="0" fontId="32" fillId="0" borderId="0" xfId="50" applyFont="1" applyBorder="1" applyAlignment="1" applyProtection="1">
      <alignment horizontal="left" vertical="center" wrapText="1"/>
      <protection/>
    </xf>
    <xf numFmtId="0" fontId="14" fillId="0" borderId="11" xfId="50" applyFont="1" applyBorder="1" applyAlignment="1" applyProtection="1">
      <alignment horizontal="left" vertical="center" wrapText="1"/>
      <protection/>
    </xf>
    <xf numFmtId="0" fontId="32" fillId="0" borderId="24" xfId="50" applyFont="1" applyBorder="1" applyAlignment="1" applyProtection="1">
      <alignment horizontal="left" vertical="center" wrapText="1"/>
      <protection/>
    </xf>
    <xf numFmtId="0" fontId="0" fillId="0" borderId="0" xfId="0" applyAlignment="1">
      <alignment/>
    </xf>
    <xf numFmtId="0" fontId="32" fillId="0" borderId="29"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2" fillId="0" borderId="0" xfId="0" applyFont="1" applyBorder="1" applyAlignment="1">
      <alignment horizontal="center"/>
    </xf>
    <xf numFmtId="0" fontId="32" fillId="0" borderId="24" xfId="0" applyFont="1" applyBorder="1" applyAlignment="1">
      <alignment horizontal="center"/>
    </xf>
    <xf numFmtId="0" fontId="32" fillId="0" borderId="24" xfId="0" applyFont="1" applyBorder="1" applyAlignment="1">
      <alignment horizontal="center" vertical="center"/>
    </xf>
    <xf numFmtId="0" fontId="49" fillId="0" borderId="28" xfId="0" applyFont="1" applyFill="1" applyBorder="1" applyAlignment="1" applyProtection="1">
      <alignment horizontal="center"/>
      <protection/>
    </xf>
    <xf numFmtId="0" fontId="49" fillId="0" borderId="23" xfId="0" applyFont="1" applyFill="1" applyBorder="1" applyAlignment="1" applyProtection="1">
      <alignment horizontal="center"/>
      <protection/>
    </xf>
    <xf numFmtId="0" fontId="49" fillId="0" borderId="26" xfId="0" applyFont="1" applyFill="1" applyBorder="1" applyAlignment="1" applyProtection="1">
      <alignment horizontal="center"/>
      <protection/>
    </xf>
    <xf numFmtId="0" fontId="63" fillId="0" borderId="28" xfId="0" applyFont="1" applyFill="1" applyBorder="1" applyAlignment="1" applyProtection="1">
      <alignment horizontal="center" vertical="center"/>
      <protection locked="0"/>
    </xf>
    <xf numFmtId="0" fontId="63" fillId="0" borderId="23" xfId="0" applyFont="1" applyFill="1" applyBorder="1" applyAlignment="1" applyProtection="1">
      <alignment horizontal="center" vertical="center"/>
      <protection locked="0"/>
    </xf>
    <xf numFmtId="0" fontId="63" fillId="0" borderId="26" xfId="0" applyFont="1" applyFill="1" applyBorder="1" applyAlignment="1" applyProtection="1">
      <alignment horizontal="center" vertical="center"/>
      <protection locked="0"/>
    </xf>
    <xf numFmtId="49" fontId="49" fillId="0" borderId="28" xfId="0" applyNumberFormat="1" applyFont="1" applyFill="1" applyBorder="1" applyAlignment="1" applyProtection="1">
      <alignment horizontal="center"/>
      <protection/>
    </xf>
    <xf numFmtId="164" fontId="83" fillId="52" borderId="32" xfId="0" applyNumberFormat="1" applyFont="1" applyFill="1" applyBorder="1" applyAlignment="1" quotePrefix="1">
      <alignment horizontal="center"/>
    </xf>
    <xf numFmtId="164" fontId="83" fillId="52" borderId="0" xfId="0" applyNumberFormat="1" applyFont="1" applyFill="1" applyBorder="1" applyAlignment="1" quotePrefix="1">
      <alignment horizontal="center"/>
    </xf>
    <xf numFmtId="0" fontId="32" fillId="0" borderId="0" xfId="0" applyFont="1" applyAlignment="1">
      <alignment horizontal="right" vertical="center"/>
    </xf>
    <xf numFmtId="0" fontId="32" fillId="0" borderId="0" xfId="0" applyFont="1" applyAlignment="1">
      <alignment horizontal="right" vertical="center" shrinkToFit="1"/>
    </xf>
    <xf numFmtId="0" fontId="52" fillId="0" borderId="0" xfId="0" applyFont="1" applyAlignment="1">
      <alignment horizontal="center" vertical="top"/>
    </xf>
    <xf numFmtId="169" fontId="167" fillId="0" borderId="0" xfId="0" applyNumberFormat="1" applyFont="1" applyAlignment="1">
      <alignment horizontal="left" vertical="center"/>
    </xf>
    <xf numFmtId="0" fontId="52" fillId="0" borderId="28" xfId="0" applyFont="1" applyFill="1" applyBorder="1" applyAlignment="1" applyProtection="1">
      <alignment horizontal="center" vertical="center" shrinkToFit="1"/>
      <protection locked="0"/>
    </xf>
    <xf numFmtId="0" fontId="52" fillId="0" borderId="23" xfId="0" applyFont="1" applyFill="1" applyBorder="1" applyAlignment="1" applyProtection="1">
      <alignment horizontal="center" vertical="center" shrinkToFit="1"/>
      <protection locked="0"/>
    </xf>
    <xf numFmtId="0" fontId="52" fillId="0" borderId="26" xfId="0" applyFont="1" applyFill="1" applyBorder="1" applyAlignment="1" applyProtection="1">
      <alignment horizontal="center" vertical="center" shrinkToFit="1"/>
      <protection locked="0"/>
    </xf>
    <xf numFmtId="0" fontId="159" fillId="0" borderId="0" xfId="0" applyFont="1" applyAlignment="1">
      <alignment horizontal="center" vertical="center"/>
    </xf>
    <xf numFmtId="0" fontId="159" fillId="0" borderId="0" xfId="0" applyFont="1" applyAlignment="1">
      <alignment horizontal="center"/>
    </xf>
    <xf numFmtId="0" fontId="3" fillId="0" borderId="0" xfId="0" applyFont="1" applyAlignment="1" applyProtection="1">
      <alignment horizontal="center"/>
      <protection/>
    </xf>
    <xf numFmtId="0" fontId="178" fillId="0" borderId="0" xfId="0" applyFont="1" applyAlignment="1" applyProtection="1">
      <alignment horizontal="center"/>
      <protection/>
    </xf>
    <xf numFmtId="0" fontId="163" fillId="0" borderId="0" xfId="0" applyFont="1" applyAlignment="1" applyProtection="1">
      <alignment horizontal="center"/>
      <protection/>
    </xf>
    <xf numFmtId="169" fontId="163" fillId="0" borderId="0" xfId="0" applyNumberFormat="1" applyFont="1" applyAlignment="1" applyProtection="1">
      <alignment horizontal="center" vertical="center"/>
      <protection/>
    </xf>
    <xf numFmtId="0" fontId="179" fillId="33" borderId="28" xfId="0" applyFont="1" applyFill="1" applyBorder="1" applyAlignment="1" applyProtection="1">
      <alignment horizontal="center" vertical="center"/>
      <protection locked="0"/>
    </xf>
    <xf numFmtId="0" fontId="179" fillId="33" borderId="23" xfId="0" applyFont="1" applyFill="1" applyBorder="1" applyAlignment="1" applyProtection="1">
      <alignment horizontal="center" vertical="center"/>
      <protection locked="0"/>
    </xf>
    <xf numFmtId="0" fontId="179" fillId="33" borderId="26" xfId="0" applyFont="1" applyFill="1" applyBorder="1" applyAlignment="1" applyProtection="1">
      <alignment horizontal="center" vertical="center"/>
      <protection locked="0"/>
    </xf>
    <xf numFmtId="0" fontId="86" fillId="0" borderId="24" xfId="0" applyFont="1" applyBorder="1" applyAlignment="1" applyProtection="1">
      <alignment horizontal="right"/>
      <protection/>
    </xf>
    <xf numFmtId="0" fontId="72" fillId="0" borderId="24" xfId="0" applyFont="1" applyBorder="1" applyAlignment="1" applyProtection="1">
      <alignment horizontal="right"/>
      <protection/>
    </xf>
    <xf numFmtId="4" fontId="166" fillId="35" borderId="35" xfId="0" applyNumberFormat="1" applyFont="1" applyFill="1" applyBorder="1" applyAlignment="1" applyProtection="1">
      <alignment horizontal="center"/>
      <protection/>
    </xf>
    <xf numFmtId="4" fontId="166" fillId="35" borderId="36" xfId="0" applyNumberFormat="1" applyFont="1" applyFill="1" applyBorder="1" applyAlignment="1" applyProtection="1">
      <alignment horizontal="center"/>
      <protection/>
    </xf>
    <xf numFmtId="0" fontId="64" fillId="0" borderId="29" xfId="0" applyFont="1" applyBorder="1" applyAlignment="1" applyProtection="1">
      <alignment horizontal="center"/>
      <protection locked="0"/>
    </xf>
    <xf numFmtId="0" fontId="64" fillId="0" borderId="24" xfId="0" applyFont="1" applyBorder="1" applyAlignment="1" applyProtection="1">
      <alignment horizontal="center"/>
      <protection locked="0"/>
    </xf>
    <xf numFmtId="0" fontId="64" fillId="0" borderId="25" xfId="0" applyFont="1" applyBorder="1" applyAlignment="1" applyProtection="1">
      <alignment horizontal="center"/>
      <protection locked="0"/>
    </xf>
    <xf numFmtId="0" fontId="64" fillId="0" borderId="30" xfId="0" applyFont="1" applyBorder="1" applyAlignment="1" applyProtection="1">
      <alignment horizontal="center"/>
      <protection locked="0"/>
    </xf>
    <xf numFmtId="0" fontId="64" fillId="0" borderId="11" xfId="0" applyFont="1" applyBorder="1" applyAlignment="1" applyProtection="1">
      <alignment horizontal="center"/>
      <protection locked="0"/>
    </xf>
    <xf numFmtId="0" fontId="64" fillId="0" borderId="34" xfId="0" applyFont="1" applyBorder="1" applyAlignment="1" applyProtection="1">
      <alignment horizontal="center"/>
      <protection locked="0"/>
    </xf>
    <xf numFmtId="164" fontId="62" fillId="45" borderId="0" xfId="0" applyNumberFormat="1" applyFont="1" applyFill="1" applyBorder="1" applyAlignment="1" applyProtection="1">
      <alignment horizontal="center" vertical="center" shrinkToFit="1"/>
      <protection/>
    </xf>
    <xf numFmtId="164" fontId="62" fillId="45" borderId="11" xfId="0" applyNumberFormat="1" applyFont="1" applyFill="1" applyBorder="1" applyAlignment="1" applyProtection="1">
      <alignment horizontal="center" vertical="center" shrinkToFit="1"/>
      <protection/>
    </xf>
    <xf numFmtId="49" fontId="180" fillId="0" borderId="28" xfId="0" applyNumberFormat="1" applyFont="1" applyBorder="1" applyAlignment="1" applyProtection="1">
      <alignment horizontal="center" vertical="center" shrinkToFit="1"/>
      <protection locked="0"/>
    </xf>
    <xf numFmtId="0" fontId="180" fillId="0" borderId="23" xfId="0" applyNumberFormat="1" applyFont="1" applyBorder="1" applyAlignment="1" applyProtection="1">
      <alignment horizontal="center" vertical="center" shrinkToFit="1"/>
      <protection locked="0"/>
    </xf>
    <xf numFmtId="0" fontId="180" fillId="0" borderId="26" xfId="0" applyNumberFormat="1" applyFont="1" applyBorder="1" applyAlignment="1" applyProtection="1">
      <alignment horizontal="center" vertical="center" shrinkToFit="1"/>
      <protection locked="0"/>
    </xf>
    <xf numFmtId="0" fontId="63" fillId="0" borderId="0" xfId="0" applyFont="1" applyAlignment="1" applyProtection="1">
      <alignment horizontal="center"/>
      <protection/>
    </xf>
    <xf numFmtId="0" fontId="181" fillId="45" borderId="0"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0" xfId="0" applyFont="1" applyAlignment="1" applyProtection="1">
      <alignment horizontal="center" vertical="center" shrinkToFit="1"/>
      <protection/>
    </xf>
    <xf numFmtId="0" fontId="180" fillId="0" borderId="0" xfId="0" applyFont="1" applyBorder="1" applyAlignment="1" applyProtection="1">
      <alignment horizontal="center" vertical="center" shrinkToFit="1"/>
      <protection/>
    </xf>
    <xf numFmtId="0" fontId="180" fillId="0" borderId="0" xfId="0" applyFont="1" applyAlignment="1" applyProtection="1">
      <alignment horizontal="center" vertical="center" shrinkToFit="1"/>
      <protection/>
    </xf>
    <xf numFmtId="0" fontId="182" fillId="42" borderId="0" xfId="0" applyFont="1" applyFill="1" applyAlignment="1">
      <alignment horizontal="center"/>
    </xf>
    <xf numFmtId="0" fontId="5" fillId="0" borderId="0" xfId="0" applyFont="1" applyAlignment="1">
      <alignment horizontal="center"/>
    </xf>
    <xf numFmtId="0" fontId="5" fillId="0" borderId="33" xfId="0" applyFont="1" applyBorder="1" applyAlignment="1">
      <alignment horizontal="center"/>
    </xf>
    <xf numFmtId="0" fontId="3" fillId="0" borderId="0" xfId="0" applyFont="1" applyAlignment="1">
      <alignment horizontal="center" vertical="center"/>
    </xf>
    <xf numFmtId="169" fontId="183" fillId="0" borderId="0" xfId="0" applyNumberFormat="1" applyFont="1" applyAlignment="1">
      <alignment horizontal="center" vertical="center"/>
    </xf>
    <xf numFmtId="0" fontId="35" fillId="33" borderId="28" xfId="0" applyFont="1" applyFill="1" applyBorder="1" applyAlignment="1" applyProtection="1">
      <alignment horizontal="center" vertical="center"/>
      <protection/>
    </xf>
    <xf numFmtId="0" fontId="35" fillId="33" borderId="23" xfId="0" applyFont="1" applyFill="1" applyBorder="1" applyAlignment="1" applyProtection="1">
      <alignment horizontal="center" vertical="center"/>
      <protection/>
    </xf>
    <xf numFmtId="0" fontId="35" fillId="33" borderId="26" xfId="0" applyFont="1" applyFill="1" applyBorder="1" applyAlignment="1" applyProtection="1">
      <alignment horizontal="center" vertical="center"/>
      <protection/>
    </xf>
    <xf numFmtId="0" fontId="183" fillId="0" borderId="0" xfId="0" applyFont="1" applyBorder="1" applyAlignment="1">
      <alignment horizontal="center" vertical="center"/>
    </xf>
    <xf numFmtId="164" fontId="62" fillId="45" borderId="0" xfId="0" applyNumberFormat="1" applyFont="1" applyFill="1" applyBorder="1" applyAlignment="1">
      <alignment horizontal="center" vertical="center" shrinkToFit="1"/>
    </xf>
    <xf numFmtId="0" fontId="157" fillId="0" borderId="11" xfId="0" applyFont="1" applyFill="1" applyBorder="1" applyAlignment="1" applyProtection="1">
      <alignment horizontal="center" vertical="center" shrinkToFit="1"/>
      <protection/>
    </xf>
    <xf numFmtId="0" fontId="157" fillId="0" borderId="24" xfId="0" applyFont="1" applyBorder="1" applyAlignment="1">
      <alignment horizontal="center" vertical="center" shrinkToFit="1"/>
    </xf>
    <xf numFmtId="0" fontId="3" fillId="0" borderId="0" xfId="0" applyFont="1" applyAlignment="1">
      <alignment horizontal="center"/>
    </xf>
    <xf numFmtId="0" fontId="40" fillId="0" borderId="0" xfId="0" applyFont="1" applyAlignment="1">
      <alignment horizontal="center"/>
    </xf>
    <xf numFmtId="0" fontId="39" fillId="0" borderId="0" xfId="0" applyFont="1" applyAlignment="1">
      <alignment horizontal="center"/>
    </xf>
    <xf numFmtId="0" fontId="41" fillId="0" borderId="0" xfId="0" applyFont="1" applyFill="1" applyBorder="1" applyAlignment="1" applyProtection="1">
      <alignment horizontal="left" vertical="center"/>
      <protection/>
    </xf>
    <xf numFmtId="0" fontId="41" fillId="0" borderId="33" xfId="0" applyFont="1" applyFill="1" applyBorder="1" applyAlignment="1" applyProtection="1">
      <alignment horizontal="left" vertical="center"/>
      <protection/>
    </xf>
    <xf numFmtId="4" fontId="42" fillId="35" borderId="35" xfId="0" applyNumberFormat="1" applyFont="1" applyFill="1" applyBorder="1" applyAlignment="1">
      <alignment horizontal="center"/>
    </xf>
    <xf numFmtId="4" fontId="42" fillId="35" borderId="36" xfId="0" applyNumberFormat="1" applyFont="1" applyFill="1" applyBorder="1" applyAlignment="1">
      <alignment horizontal="center"/>
    </xf>
    <xf numFmtId="169" fontId="38" fillId="0" borderId="0" xfId="0" applyNumberFormat="1" applyFont="1" applyAlignment="1">
      <alignment horizontal="center" vertical="center"/>
    </xf>
    <xf numFmtId="0" fontId="5" fillId="33" borderId="28"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26" xfId="0" applyFont="1" applyFill="1" applyBorder="1" applyAlignment="1" applyProtection="1">
      <alignment horizontal="center"/>
      <protection locked="0"/>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165" fontId="7" fillId="0" borderId="0" xfId="0" applyNumberFormat="1" applyFont="1" applyFill="1" applyBorder="1" applyAlignment="1" applyProtection="1">
      <alignment horizontal="center" vertical="center"/>
      <protection locked="0"/>
    </xf>
    <xf numFmtId="0" fontId="6" fillId="0" borderId="29" xfId="0" applyFont="1" applyBorder="1" applyAlignment="1">
      <alignment horizontal="center"/>
    </xf>
    <xf numFmtId="0" fontId="6" fillId="0" borderId="25" xfId="0" applyFont="1" applyBorder="1" applyAlignment="1">
      <alignment horizontal="center"/>
    </xf>
    <xf numFmtId="0" fontId="6" fillId="0" borderId="30" xfId="0" applyFont="1" applyBorder="1" applyAlignment="1">
      <alignment horizontal="center"/>
    </xf>
    <xf numFmtId="0" fontId="6" fillId="0" borderId="34" xfId="0" applyFont="1" applyBorder="1" applyAlignment="1">
      <alignment horizontal="center"/>
    </xf>
    <xf numFmtId="164" fontId="8" fillId="52" borderId="28" xfId="0" applyNumberFormat="1" applyFont="1" applyFill="1" applyBorder="1" applyAlignment="1">
      <alignment horizontal="center"/>
    </xf>
    <xf numFmtId="164" fontId="8" fillId="52" borderId="26" xfId="0" applyNumberFormat="1" applyFont="1" applyFill="1" applyBorder="1" applyAlignment="1">
      <alignment horizontal="center"/>
    </xf>
    <xf numFmtId="0" fontId="33" fillId="0" borderId="24" xfId="0" applyFont="1" applyBorder="1" applyAlignment="1">
      <alignment horizontal="right"/>
    </xf>
    <xf numFmtId="0" fontId="12" fillId="0" borderId="24" xfId="0" applyFont="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Hyperlink" xfId="48"/>
    <cellStyle name="Neutral" xfId="49"/>
    <cellStyle name="Normal_Prospectus2007"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3">
    <dxf>
      <font>
        <color theme="1"/>
      </font>
      <fill>
        <patternFill patternType="solid">
          <fgColor indexed="65"/>
          <bgColor theme="1"/>
        </patternFill>
      </fill>
    </dxf>
    <dxf>
      <font>
        <color theme="0"/>
      </font>
    </dxf>
    <dxf>
      <font>
        <color theme="0"/>
      </font>
    </dxf>
    <dxf>
      <font>
        <color theme="0"/>
      </font>
    </dxf>
    <dxf>
      <font>
        <color theme="1"/>
      </font>
      <fill>
        <patternFill patternType="solid">
          <fgColor indexed="65"/>
          <bgColor theme="1"/>
        </patternFill>
      </fill>
    </dxf>
    <dxf>
      <font>
        <color auto="1"/>
      </font>
      <fill>
        <patternFill patternType="solid">
          <fgColor indexed="65"/>
          <bgColor theme="1"/>
        </patternFill>
      </fill>
    </dxf>
    <dxf>
      <font>
        <color auto="1"/>
      </font>
      <fill>
        <patternFill patternType="solid">
          <fgColor indexed="65"/>
          <bgColor theme="1"/>
        </patternFill>
      </fill>
    </dxf>
    <dxf>
      <font>
        <color theme="0"/>
      </font>
    </dxf>
    <dxf>
      <font>
        <color theme="0"/>
      </font>
    </dxf>
    <dxf>
      <font>
        <b val="0"/>
        <i/>
        <color rgb="FFC46A4D"/>
      </font>
      <fill>
        <patternFill patternType="none">
          <fgColor indexed="64"/>
          <bgColor indexed="65"/>
        </patternFill>
      </fill>
    </dxf>
    <dxf>
      <font>
        <b val="0"/>
        <i/>
        <color rgb="FFA2A4A7"/>
      </font>
      <fill>
        <patternFill patternType="solid">
          <fgColor indexed="65"/>
          <bgColor theme="0"/>
        </patternFill>
      </fill>
    </dxf>
    <dxf>
      <font>
        <b val="0"/>
        <i/>
        <color rgb="FFE1C962"/>
      </font>
      <fill>
        <patternFill patternType="solid">
          <fgColor indexed="65"/>
          <bgColor theme="0"/>
        </patternFill>
      </fill>
    </dxf>
    <dxf>
      <font>
        <b/>
        <i val="0"/>
        <color theme="0"/>
      </font>
      <fill>
        <patternFill patternType="solid">
          <fgColor indexed="65"/>
          <bgColor theme="1" tint="0.24998000264167786"/>
        </patternFill>
      </fill>
      <border>
        <left style="thin">
          <color rgb="FFC46A4D"/>
        </left>
        <right style="thin">
          <color rgb="FFC46A4D"/>
        </right>
        <top style="thin">
          <color rgb="FFC46A4D"/>
        </top>
        <bottom style="thin">
          <color rgb="FFC46A4D"/>
        </bottom>
      </border>
    </dxf>
    <dxf>
      <font>
        <b/>
        <i val="0"/>
        <color theme="0"/>
      </font>
      <fill>
        <patternFill patternType="solid">
          <fgColor indexed="65"/>
          <bgColor theme="1" tint="0.24998000264167786"/>
        </patternFill>
      </fill>
      <border>
        <left style="thin">
          <color rgb="FFA2A4A7"/>
        </left>
        <right style="thin">
          <color rgb="FFA2A4A7"/>
        </right>
        <top style="thin">
          <color rgb="FFA2A4A7"/>
        </top>
        <bottom style="thin">
          <color rgb="FFA2A4A7"/>
        </bottom>
      </border>
    </dxf>
    <dxf>
      <font>
        <b/>
        <i val="0"/>
        <color theme="0"/>
      </font>
      <fill>
        <patternFill patternType="solid">
          <fgColor indexed="65"/>
          <bgColor theme="1" tint="0.24998000264167786"/>
        </patternFill>
      </fill>
      <border>
        <left style="thin">
          <color rgb="FFE1C962"/>
        </left>
        <right style="thin">
          <color rgb="FFE1C962"/>
        </right>
        <top style="thin">
          <color rgb="FFE1C962"/>
        </top>
        <bottom style="thin">
          <color rgb="FFE1C962"/>
        </bottom>
      </border>
    </dxf>
    <dxf>
      <font>
        <color auto="1"/>
      </font>
      <fill>
        <patternFill patternType="solid">
          <fgColor indexed="65"/>
          <bgColor theme="0" tint="-0.1499900072813034"/>
        </patternFill>
      </fill>
    </dxf>
    <dxf>
      <font>
        <color theme="0"/>
      </font>
      <fill>
        <patternFill patternType="solid">
          <fgColor indexed="65"/>
          <bgColor theme="0"/>
        </patternFill>
      </fill>
    </dxf>
    <dxf>
      <font>
        <color theme="0"/>
      </font>
      <fill>
        <patternFill patternType="solid">
          <fgColor indexed="65"/>
          <bgColor theme="0"/>
        </patternFill>
      </fill>
    </dxf>
    <dxf>
      <font>
        <color theme="0"/>
      </font>
      <fill>
        <patternFill patternType="solid">
          <fgColor indexed="65"/>
          <bgColor theme="0"/>
        </patternFill>
      </fill>
    </dxf>
    <dxf>
      <font>
        <b/>
        <i val="0"/>
        <color auto="1"/>
      </font>
      <fill>
        <patternFill patternType="solid">
          <fgColor indexed="65"/>
          <bgColor theme="0"/>
        </patternFill>
      </fill>
    </dxf>
    <dxf>
      <font>
        <color auto="1"/>
      </font>
      <fill>
        <patternFill patternType="solid">
          <fgColor indexed="65"/>
          <bgColor rgb="FFFF796B"/>
        </patternFill>
      </fill>
    </dxf>
    <dxf>
      <font>
        <color auto="1"/>
      </font>
      <fill>
        <patternFill patternType="solid">
          <fgColor indexed="65"/>
          <bgColor theme="0" tint="-0.24997000396251678"/>
        </patternFill>
      </fill>
    </dxf>
    <dxf>
      <font>
        <color auto="1"/>
      </font>
      <fill>
        <patternFill patternType="solid">
          <fgColor indexed="65"/>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88</xdr:row>
      <xdr:rowOff>47625</xdr:rowOff>
    </xdr:from>
    <xdr:to>
      <xdr:col>4</xdr:col>
      <xdr:colOff>85725</xdr:colOff>
      <xdr:row>88</xdr:row>
      <xdr:rowOff>123825</xdr:rowOff>
    </xdr:to>
    <xdr:sp>
      <xdr:nvSpPr>
        <xdr:cNvPr id="1" name="Rectangle 17"/>
        <xdr:cNvSpPr>
          <a:spLocks/>
        </xdr:cNvSpPr>
      </xdr:nvSpPr>
      <xdr:spPr>
        <a:xfrm>
          <a:off x="2962275" y="14401800"/>
          <a:ext cx="66675" cy="76200"/>
        </a:xfrm>
        <a:prstGeom prst="rect">
          <a:avLst/>
        </a:prstGeom>
        <a:solidFill>
          <a:srgbClr val="59595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106</xdr:row>
      <xdr:rowOff>47625</xdr:rowOff>
    </xdr:from>
    <xdr:to>
      <xdr:col>4</xdr:col>
      <xdr:colOff>85725</xdr:colOff>
      <xdr:row>106</xdr:row>
      <xdr:rowOff>123825</xdr:rowOff>
    </xdr:to>
    <xdr:sp>
      <xdr:nvSpPr>
        <xdr:cNvPr id="2" name="Rectangle 20"/>
        <xdr:cNvSpPr>
          <a:spLocks/>
        </xdr:cNvSpPr>
      </xdr:nvSpPr>
      <xdr:spPr>
        <a:xfrm>
          <a:off x="2952750" y="17211675"/>
          <a:ext cx="76200" cy="76200"/>
        </a:xfrm>
        <a:prstGeom prst="rect">
          <a:avLst/>
        </a:prstGeom>
        <a:solidFill>
          <a:srgbClr val="59595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107</xdr:row>
      <xdr:rowOff>47625</xdr:rowOff>
    </xdr:from>
    <xdr:to>
      <xdr:col>4</xdr:col>
      <xdr:colOff>85725</xdr:colOff>
      <xdr:row>107</xdr:row>
      <xdr:rowOff>123825</xdr:rowOff>
    </xdr:to>
    <xdr:sp>
      <xdr:nvSpPr>
        <xdr:cNvPr id="3" name="Rectangle 21"/>
        <xdr:cNvSpPr>
          <a:spLocks/>
        </xdr:cNvSpPr>
      </xdr:nvSpPr>
      <xdr:spPr>
        <a:xfrm>
          <a:off x="2952750" y="17373600"/>
          <a:ext cx="76200" cy="76200"/>
        </a:xfrm>
        <a:prstGeom prst="rect">
          <a:avLst/>
        </a:prstGeom>
        <a:solidFill>
          <a:srgbClr val="59595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108</xdr:row>
      <xdr:rowOff>47625</xdr:rowOff>
    </xdr:from>
    <xdr:to>
      <xdr:col>4</xdr:col>
      <xdr:colOff>85725</xdr:colOff>
      <xdr:row>108</xdr:row>
      <xdr:rowOff>123825</xdr:rowOff>
    </xdr:to>
    <xdr:sp>
      <xdr:nvSpPr>
        <xdr:cNvPr id="4" name="Rectangle 19"/>
        <xdr:cNvSpPr>
          <a:spLocks/>
        </xdr:cNvSpPr>
      </xdr:nvSpPr>
      <xdr:spPr>
        <a:xfrm>
          <a:off x="2962275" y="17535525"/>
          <a:ext cx="66675" cy="76200"/>
        </a:xfrm>
        <a:prstGeom prst="rect">
          <a:avLst/>
        </a:prstGeom>
        <a:solidFill>
          <a:srgbClr val="59595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89</xdr:row>
      <xdr:rowOff>0</xdr:rowOff>
    </xdr:from>
    <xdr:to>
      <xdr:col>4</xdr:col>
      <xdr:colOff>114300</xdr:colOff>
      <xdr:row>89</xdr:row>
      <xdr:rowOff>114300</xdr:rowOff>
    </xdr:to>
    <xdr:pic>
      <xdr:nvPicPr>
        <xdr:cNvPr id="5" name="Picture 283" descr="clip_image001.png"/>
        <xdr:cNvPicPr preferRelativeResize="1">
          <a:picLocks noChangeAspect="1"/>
        </xdr:cNvPicPr>
      </xdr:nvPicPr>
      <xdr:blipFill>
        <a:blip r:embed="rId1"/>
        <a:stretch>
          <a:fillRect/>
        </a:stretch>
      </xdr:blipFill>
      <xdr:spPr>
        <a:xfrm>
          <a:off x="2943225" y="14516100"/>
          <a:ext cx="114300" cy="114300"/>
        </a:xfrm>
        <a:prstGeom prst="rect">
          <a:avLst/>
        </a:prstGeom>
        <a:noFill/>
        <a:ln w="9525" cmpd="sng">
          <a:noFill/>
        </a:ln>
      </xdr:spPr>
    </xdr:pic>
    <xdr:clientData/>
  </xdr:twoCellAnchor>
  <xdr:twoCellAnchor editAs="oneCell">
    <xdr:from>
      <xdr:col>4</xdr:col>
      <xdr:colOff>0</xdr:colOff>
      <xdr:row>90</xdr:row>
      <xdr:rowOff>0</xdr:rowOff>
    </xdr:from>
    <xdr:to>
      <xdr:col>4</xdr:col>
      <xdr:colOff>114300</xdr:colOff>
      <xdr:row>90</xdr:row>
      <xdr:rowOff>114300</xdr:rowOff>
    </xdr:to>
    <xdr:pic>
      <xdr:nvPicPr>
        <xdr:cNvPr id="6" name="Picture 285" descr="clip_image001.png"/>
        <xdr:cNvPicPr preferRelativeResize="1">
          <a:picLocks noChangeAspect="1"/>
        </xdr:cNvPicPr>
      </xdr:nvPicPr>
      <xdr:blipFill>
        <a:blip r:embed="rId2"/>
        <a:stretch>
          <a:fillRect/>
        </a:stretch>
      </xdr:blipFill>
      <xdr:spPr>
        <a:xfrm>
          <a:off x="2943225" y="14678025"/>
          <a:ext cx="114300" cy="114300"/>
        </a:xfrm>
        <a:prstGeom prst="rect">
          <a:avLst/>
        </a:prstGeom>
        <a:noFill/>
        <a:ln w="9525" cmpd="sng">
          <a:noFill/>
        </a:ln>
      </xdr:spPr>
    </xdr:pic>
    <xdr:clientData/>
  </xdr:twoCellAnchor>
  <xdr:twoCellAnchor editAs="oneCell">
    <xdr:from>
      <xdr:col>0</xdr:col>
      <xdr:colOff>47625</xdr:colOff>
      <xdr:row>1</xdr:row>
      <xdr:rowOff>0</xdr:rowOff>
    </xdr:from>
    <xdr:to>
      <xdr:col>10</xdr:col>
      <xdr:colOff>0</xdr:colOff>
      <xdr:row>4</xdr:row>
      <xdr:rowOff>352425</xdr:rowOff>
    </xdr:to>
    <xdr:pic>
      <xdr:nvPicPr>
        <xdr:cNvPr id="7" name="Bild 1" descr="2016HUN_HEADER.jpg"/>
        <xdr:cNvPicPr preferRelativeResize="1">
          <a:picLocks noChangeAspect="1"/>
        </xdr:cNvPicPr>
      </xdr:nvPicPr>
      <xdr:blipFill>
        <a:blip r:embed="rId3"/>
        <a:stretch>
          <a:fillRect/>
        </a:stretch>
      </xdr:blipFill>
      <xdr:spPr>
        <a:xfrm>
          <a:off x="47625" y="76200"/>
          <a:ext cx="101822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0</xdr:row>
      <xdr:rowOff>38100</xdr:rowOff>
    </xdr:from>
    <xdr:to>
      <xdr:col>16</xdr:col>
      <xdr:colOff>1200150</xdr:colOff>
      <xdr:row>3</xdr:row>
      <xdr:rowOff>161925</xdr:rowOff>
    </xdr:to>
    <xdr:pic>
      <xdr:nvPicPr>
        <xdr:cNvPr id="1" name="Grafik 2" descr="logo_competition_department.jpg"/>
        <xdr:cNvPicPr preferRelativeResize="1">
          <a:picLocks noChangeAspect="1"/>
        </xdr:cNvPicPr>
      </xdr:nvPicPr>
      <xdr:blipFill>
        <a:blip r:embed="rId1"/>
        <a:stretch>
          <a:fillRect/>
        </a:stretch>
      </xdr:blipFill>
      <xdr:spPr>
        <a:xfrm>
          <a:off x="13401675" y="38100"/>
          <a:ext cx="971550" cy="952500"/>
        </a:xfrm>
        <a:prstGeom prst="rect">
          <a:avLst/>
        </a:prstGeom>
        <a:noFill/>
        <a:ln w="9525" cmpd="sng">
          <a:noFill/>
        </a:ln>
      </xdr:spPr>
    </xdr:pic>
    <xdr:clientData/>
  </xdr:twoCellAnchor>
  <xdr:twoCellAnchor editAs="oneCell">
    <xdr:from>
      <xdr:col>0</xdr:col>
      <xdr:colOff>219075</xdr:colOff>
      <xdr:row>0</xdr:row>
      <xdr:rowOff>85725</xdr:rowOff>
    </xdr:from>
    <xdr:to>
      <xdr:col>1</xdr:col>
      <xdr:colOff>857250</xdr:colOff>
      <xdr:row>4</xdr:row>
      <xdr:rowOff>28575</xdr:rowOff>
    </xdr:to>
    <xdr:pic>
      <xdr:nvPicPr>
        <xdr:cNvPr id="2" name="Picture 2" descr="movie::file://localhost/Users/KarlJindrak/Desktop/DESKTOP/ITTF%20WORLD%20TOUR/DOCS_2012%20WORLD%20TOUR/New_World%20Tour%20Logos_2012/GAC_WT_Logo.gif"/>
        <xdr:cNvPicPr preferRelativeResize="1">
          <a:picLocks noChangeAspect="1"/>
        </xdr:cNvPicPr>
      </xdr:nvPicPr>
      <xdr:blipFill>
        <a:blip r:embed="rId2"/>
        <a:stretch>
          <a:fillRect/>
        </a:stretch>
      </xdr:blipFill>
      <xdr:spPr>
        <a:xfrm>
          <a:off x="219075" y="85725"/>
          <a:ext cx="195262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d"/>
      <sheetName val="Prospectus"/>
    </sheetNames>
    <sheetDataSet>
      <sheetData sheetId="0">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jindrak@ittfmail.com" TargetMode="External" /><Relationship Id="rId2" Type="http://schemas.openxmlformats.org/officeDocument/2006/relationships/hyperlink" Target="mailto:dleroy@ittfmail.com" TargetMode="External" /><Relationship Id="rId3" Type="http://schemas.openxmlformats.org/officeDocument/2006/relationships/hyperlink" Target="mailto:rcalin@ittfmail.com" TargetMode="External" /><Relationship Id="rId4" Type="http://schemas.openxmlformats.org/officeDocument/2006/relationships/hyperlink" Target="mailto:mdawlatly@ittfmail.com" TargetMode="External" /><Relationship Id="rId5" Type="http://schemas.openxmlformats.org/officeDocument/2006/relationships/hyperlink" Target="mailto:vicky@ittfmail.com" TargetMode="External" /><Relationship Id="rId6" Type="http://schemas.openxmlformats.org/officeDocument/2006/relationships/hyperlink" Target="mailto:bessahmounir@hotmail.com" TargetMode="External" /><Relationship Id="rId7" Type="http://schemas.openxmlformats.org/officeDocument/2006/relationships/hyperlink" Target="mailto:freddyav16@gmail.com" TargetMode="External" /><Relationship Id="rId8" Type="http://schemas.openxmlformats.org/officeDocument/2006/relationships/comments" Target="../comments1.xml" /><Relationship Id="rId9"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ittf.com/" TargetMode="External" /><Relationship Id="rId2" Type="http://schemas.openxmlformats.org/officeDocument/2006/relationships/hyperlink" Target="http://www.ittf.co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Z142"/>
  <sheetViews>
    <sheetView zoomScale="125" zoomScaleNormal="125" workbookViewId="0" topLeftCell="A1">
      <selection activeCell="B7" sqref="B7"/>
    </sheetView>
  </sheetViews>
  <sheetFormatPr defaultColWidth="11.57421875" defaultRowHeight="12.75"/>
  <cols>
    <col min="1" max="1" width="59.28125" style="111" customWidth="1"/>
    <col min="2" max="2" width="59.28125" style="118" customWidth="1"/>
    <col min="3" max="3" width="2.421875" style="112" bestFit="1" customWidth="1"/>
    <col min="4" max="4" width="30.7109375" style="112" customWidth="1"/>
    <col min="5" max="5" width="18.7109375" style="383" customWidth="1"/>
    <col min="6" max="9" width="11.421875" style="125" customWidth="1"/>
    <col min="10" max="10" width="38.28125" style="125" customWidth="1"/>
    <col min="11" max="12" width="11.421875" style="402" customWidth="1"/>
    <col min="13" max="13" width="41.7109375" style="125" customWidth="1"/>
    <col min="14" max="14" width="15.8515625" style="398" customWidth="1"/>
    <col min="15" max="15" width="16.28125" style="125" customWidth="1"/>
    <col min="16" max="16" width="24.7109375" style="125" customWidth="1"/>
    <col min="17" max="17" width="14.7109375" style="125" customWidth="1"/>
    <col min="18" max="18" width="15.140625" style="125" customWidth="1"/>
    <col min="19" max="19" width="11.421875" style="125" customWidth="1"/>
    <col min="20" max="20" width="21.7109375" style="112" customWidth="1"/>
    <col min="21" max="21" width="19.28125" style="112" customWidth="1"/>
    <col min="22" max="22" width="13.421875" style="112" customWidth="1"/>
    <col min="23" max="23" width="22.7109375" style="112" bestFit="1" customWidth="1"/>
    <col min="24" max="16384" width="11.421875" style="125" customWidth="1"/>
  </cols>
  <sheetData>
    <row r="1" spans="1:14" ht="24.75">
      <c r="A1" s="418" t="s">
        <v>417</v>
      </c>
      <c r="B1" s="418"/>
      <c r="C1" s="418"/>
      <c r="D1" s="418"/>
      <c r="J1" s="126" t="s">
        <v>211</v>
      </c>
      <c r="M1" s="126" t="s">
        <v>213</v>
      </c>
      <c r="N1" s="397"/>
    </row>
    <row r="2" spans="1:10" ht="3.75" customHeight="1">
      <c r="A2" s="135"/>
      <c r="B2" s="139"/>
      <c r="C2" s="135"/>
      <c r="D2" s="135"/>
      <c r="J2" s="112"/>
    </row>
    <row r="3" spans="1:10" ht="16.5" customHeight="1">
      <c r="A3" s="140" t="s">
        <v>243</v>
      </c>
      <c r="B3" s="141" t="s">
        <v>459</v>
      </c>
      <c r="C3" s="135"/>
      <c r="D3" s="135"/>
      <c r="E3" s="384"/>
      <c r="J3" s="112" t="s">
        <v>459</v>
      </c>
    </row>
    <row r="4" spans="1:26" ht="3.75" customHeight="1">
      <c r="A4" s="109"/>
      <c r="B4" s="110"/>
      <c r="C4" s="135"/>
      <c r="D4" s="135"/>
      <c r="J4" s="112"/>
      <c r="T4" s="145"/>
      <c r="U4" s="145"/>
      <c r="V4" s="145"/>
      <c r="W4" s="145"/>
      <c r="X4" s="143"/>
      <c r="Y4" s="143"/>
      <c r="Z4" s="143"/>
    </row>
    <row r="5" spans="1:26" ht="18">
      <c r="A5" s="111" t="s">
        <v>245</v>
      </c>
      <c r="B5" s="108" t="s">
        <v>234</v>
      </c>
      <c r="C5" s="136"/>
      <c r="D5" s="136"/>
      <c r="E5" s="384"/>
      <c r="F5" s="417" t="s">
        <v>175</v>
      </c>
      <c r="G5" s="417"/>
      <c r="H5" s="417" t="s">
        <v>33</v>
      </c>
      <c r="I5" s="417"/>
      <c r="J5" s="112" t="s">
        <v>460</v>
      </c>
      <c r="K5" s="402">
        <v>42389</v>
      </c>
      <c r="L5" s="402">
        <v>42393</v>
      </c>
      <c r="M5" s="132" t="s">
        <v>606</v>
      </c>
      <c r="N5" s="399">
        <v>70000</v>
      </c>
      <c r="O5" s="125" t="s">
        <v>204</v>
      </c>
      <c r="P5" s="171" t="s">
        <v>205</v>
      </c>
      <c r="T5" s="147" t="s">
        <v>195</v>
      </c>
      <c r="U5" s="145" t="s">
        <v>196</v>
      </c>
      <c r="V5" s="148" t="s">
        <v>188</v>
      </c>
      <c r="W5" s="153" t="s">
        <v>238</v>
      </c>
      <c r="X5" s="144"/>
      <c r="Y5" s="145"/>
      <c r="Z5" s="146"/>
    </row>
    <row r="6" spans="1:26" ht="4.5" customHeight="1">
      <c r="A6" s="109"/>
      <c r="B6" s="113"/>
      <c r="C6" s="136"/>
      <c r="D6" s="136"/>
      <c r="J6" s="112"/>
      <c r="M6" s="132"/>
      <c r="N6" s="399"/>
      <c r="T6" s="145"/>
      <c r="U6" s="145"/>
      <c r="V6" s="145"/>
      <c r="W6" s="145"/>
      <c r="X6" s="143"/>
      <c r="Y6" s="143"/>
      <c r="Z6" s="143"/>
    </row>
    <row r="7" spans="1:26" ht="18">
      <c r="A7" s="111" t="s">
        <v>212</v>
      </c>
      <c r="B7" s="108" t="s">
        <v>606</v>
      </c>
      <c r="C7" s="136"/>
      <c r="D7" s="136"/>
      <c r="F7" s="125" t="s">
        <v>63</v>
      </c>
      <c r="G7" s="125" t="s">
        <v>97</v>
      </c>
      <c r="H7" s="125" t="s">
        <v>63</v>
      </c>
      <c r="I7" s="125" t="s">
        <v>97</v>
      </c>
      <c r="J7" s="417" t="s">
        <v>244</v>
      </c>
      <c r="K7" s="402">
        <v>42396</v>
      </c>
      <c r="L7" s="402">
        <v>42400</v>
      </c>
      <c r="M7" s="132" t="s">
        <v>461</v>
      </c>
      <c r="N7" s="399">
        <v>110000</v>
      </c>
      <c r="O7" s="125" t="s">
        <v>404</v>
      </c>
      <c r="P7" s="125" t="s">
        <v>410</v>
      </c>
      <c r="T7" s="155" t="s">
        <v>197</v>
      </c>
      <c r="U7" s="145" t="s">
        <v>187</v>
      </c>
      <c r="V7" s="148" t="s">
        <v>188</v>
      </c>
      <c r="W7" s="149" t="s">
        <v>239</v>
      </c>
      <c r="X7" s="143"/>
      <c r="Y7" s="143"/>
      <c r="Z7" s="143"/>
    </row>
    <row r="8" spans="1:26" ht="4.5" customHeight="1">
      <c r="A8" s="109"/>
      <c r="B8" s="113"/>
      <c r="C8" s="136"/>
      <c r="D8" s="134"/>
      <c r="J8" s="417"/>
      <c r="M8" s="132"/>
      <c r="N8" s="399"/>
      <c r="T8" s="145"/>
      <c r="U8" s="145"/>
      <c r="V8" s="145"/>
      <c r="W8" s="145"/>
      <c r="X8" s="143"/>
      <c r="Y8" s="143"/>
      <c r="Z8" s="143"/>
    </row>
    <row r="9" spans="1:26" ht="18">
      <c r="A9" s="111" t="s">
        <v>38</v>
      </c>
      <c r="B9" s="363">
        <f>INDEX(K5:K51,MATCH(B7,M5:M51,0))</f>
        <v>42389</v>
      </c>
      <c r="C9" s="136" t="s">
        <v>116</v>
      </c>
      <c r="D9" s="375">
        <f>INDEX(L5:L51,MATCH(B7,M5:M51,0))</f>
        <v>42393</v>
      </c>
      <c r="E9" s="384"/>
      <c r="F9" s="125">
        <v>120</v>
      </c>
      <c r="G9" s="125">
        <v>150</v>
      </c>
      <c r="H9" s="125">
        <v>12</v>
      </c>
      <c r="I9" s="125">
        <v>15</v>
      </c>
      <c r="J9" s="112" t="s">
        <v>233</v>
      </c>
      <c r="K9" s="402">
        <v>42410</v>
      </c>
      <c r="L9" s="402">
        <v>42414</v>
      </c>
      <c r="M9" s="132" t="s">
        <v>246</v>
      </c>
      <c r="N9" s="399">
        <v>35000</v>
      </c>
      <c r="O9" s="125" t="s">
        <v>227</v>
      </c>
      <c r="P9" s="125" t="s">
        <v>411</v>
      </c>
      <c r="T9" s="155" t="s">
        <v>242</v>
      </c>
      <c r="U9" s="145" t="s">
        <v>199</v>
      </c>
      <c r="V9" s="148" t="s">
        <v>188</v>
      </c>
      <c r="W9" s="150" t="s">
        <v>240</v>
      </c>
      <c r="X9" s="143"/>
      <c r="Y9" s="143"/>
      <c r="Z9" s="143"/>
    </row>
    <row r="10" spans="1:26" ht="4.5" customHeight="1">
      <c r="A10" s="109"/>
      <c r="B10" s="113"/>
      <c r="C10" s="136"/>
      <c r="D10" s="134"/>
      <c r="J10" s="112"/>
      <c r="M10" s="132"/>
      <c r="N10" s="399"/>
      <c r="O10" s="128"/>
      <c r="T10" s="145"/>
      <c r="U10" s="145"/>
      <c r="V10" s="145"/>
      <c r="W10" s="145"/>
      <c r="X10" s="143"/>
      <c r="Y10" s="143"/>
      <c r="Z10" s="143"/>
    </row>
    <row r="11" spans="1:26" ht="18">
      <c r="A11" s="111" t="s">
        <v>39</v>
      </c>
      <c r="B11" s="364">
        <f>B9-30</f>
        <v>42359</v>
      </c>
      <c r="C11" s="136"/>
      <c r="D11" s="136"/>
      <c r="E11" s="384"/>
      <c r="F11" s="125">
        <v>150</v>
      </c>
      <c r="G11" s="125">
        <v>200</v>
      </c>
      <c r="H11" s="125">
        <v>15</v>
      </c>
      <c r="I11" s="125">
        <v>20</v>
      </c>
      <c r="J11" s="112" t="s">
        <v>234</v>
      </c>
      <c r="K11" s="402">
        <v>42445</v>
      </c>
      <c r="L11" s="402">
        <v>42449</v>
      </c>
      <c r="M11" s="112" t="s">
        <v>229</v>
      </c>
      <c r="N11" s="400" t="s">
        <v>462</v>
      </c>
      <c r="O11" s="129"/>
      <c r="P11" s="125" t="s">
        <v>412</v>
      </c>
      <c r="T11" s="155" t="s">
        <v>198</v>
      </c>
      <c r="U11" s="145" t="s">
        <v>237</v>
      </c>
      <c r="V11" s="148" t="s">
        <v>188</v>
      </c>
      <c r="W11" s="149" t="s">
        <v>455</v>
      </c>
      <c r="X11" s="143"/>
      <c r="Y11" s="143"/>
      <c r="Z11" s="143"/>
    </row>
    <row r="12" spans="1:20" ht="4.5" customHeight="1">
      <c r="A12" s="109"/>
      <c r="B12" s="113"/>
      <c r="C12" s="136"/>
      <c r="D12" s="136"/>
      <c r="J12" s="112"/>
      <c r="M12" s="112"/>
      <c r="N12" s="400"/>
      <c r="O12" s="128"/>
      <c r="T12" s="163"/>
    </row>
    <row r="13" spans="1:23" ht="18">
      <c r="A13" s="111" t="s">
        <v>41</v>
      </c>
      <c r="B13" s="364">
        <f>B9-20</f>
        <v>42369</v>
      </c>
      <c r="C13" s="136"/>
      <c r="D13" s="136"/>
      <c r="E13" s="384"/>
      <c r="F13" s="125">
        <v>150</v>
      </c>
      <c r="G13" s="125">
        <v>200</v>
      </c>
      <c r="H13" s="125">
        <v>15</v>
      </c>
      <c r="I13" s="125">
        <v>20</v>
      </c>
      <c r="J13" s="112" t="s">
        <v>235</v>
      </c>
      <c r="K13" s="402">
        <v>42452</v>
      </c>
      <c r="L13" s="402">
        <v>42456</v>
      </c>
      <c r="M13" s="132" t="s">
        <v>230</v>
      </c>
      <c r="N13" s="399">
        <v>220000</v>
      </c>
      <c r="O13" s="128"/>
      <c r="P13" s="125" t="s">
        <v>413</v>
      </c>
      <c r="Q13" s="129"/>
      <c r="T13" s="163" t="s">
        <v>254</v>
      </c>
      <c r="U13" s="112" t="s">
        <v>255</v>
      </c>
      <c r="V13" s="148" t="s">
        <v>188</v>
      </c>
      <c r="W13" s="161" t="s">
        <v>256</v>
      </c>
    </row>
    <row r="14" spans="1:15" ht="4.5" customHeight="1">
      <c r="A14" s="109"/>
      <c r="B14" s="113"/>
      <c r="C14" s="136"/>
      <c r="D14" s="136"/>
      <c r="M14" s="132"/>
      <c r="N14" s="399"/>
      <c r="O14" s="128"/>
    </row>
    <row r="15" spans="1:23" ht="18">
      <c r="A15" s="111" t="s">
        <v>54</v>
      </c>
      <c r="B15" s="114" t="s">
        <v>197</v>
      </c>
      <c r="C15" s="136"/>
      <c r="D15" s="136"/>
      <c r="E15" s="384"/>
      <c r="F15" s="130"/>
      <c r="G15" s="130"/>
      <c r="J15" s="112" t="s">
        <v>416</v>
      </c>
      <c r="K15" s="402">
        <v>42480</v>
      </c>
      <c r="L15" s="402">
        <v>42484</v>
      </c>
      <c r="M15" s="132" t="s">
        <v>252</v>
      </c>
      <c r="N15" s="399">
        <v>70000</v>
      </c>
      <c r="O15" s="128"/>
      <c r="P15" s="125" t="s">
        <v>414</v>
      </c>
      <c r="T15" s="163" t="s">
        <v>470</v>
      </c>
      <c r="U15" s="112" t="s">
        <v>474</v>
      </c>
      <c r="V15" s="148" t="s">
        <v>188</v>
      </c>
      <c r="W15" s="161" t="s">
        <v>475</v>
      </c>
    </row>
    <row r="16" spans="1:20" ht="4.5" customHeight="1">
      <c r="A16" s="109"/>
      <c r="B16" s="113"/>
      <c r="C16" s="136"/>
      <c r="D16" s="136"/>
      <c r="M16" s="132"/>
      <c r="N16" s="399"/>
      <c r="O16" s="128"/>
      <c r="T16" s="163"/>
    </row>
    <row r="17" spans="1:23" ht="18">
      <c r="A17" s="111" t="s">
        <v>42</v>
      </c>
      <c r="B17" s="363" t="str">
        <f>INDEX(U5:U21,MATCH(B15,T5:T21,0))</f>
        <v>32 477 68 15 91</v>
      </c>
      <c r="C17" s="136"/>
      <c r="D17" s="136"/>
      <c r="E17" s="384"/>
      <c r="F17" s="130"/>
      <c r="G17" s="130"/>
      <c r="K17" s="402">
        <v>42501</v>
      </c>
      <c r="L17" s="402">
        <v>42505</v>
      </c>
      <c r="M17" s="132" t="s">
        <v>463</v>
      </c>
      <c r="N17" s="399" t="s">
        <v>403</v>
      </c>
      <c r="O17" s="128"/>
      <c r="P17" s="125" t="s">
        <v>415</v>
      </c>
      <c r="T17" s="163" t="s">
        <v>471</v>
      </c>
      <c r="U17" s="112" t="s">
        <v>472</v>
      </c>
      <c r="V17" s="148" t="s">
        <v>188</v>
      </c>
      <c r="W17" s="161" t="s">
        <v>473</v>
      </c>
    </row>
    <row r="18" spans="1:20" ht="4.5" customHeight="1">
      <c r="A18" s="109"/>
      <c r="B18" s="113"/>
      <c r="C18" s="136"/>
      <c r="D18" s="136"/>
      <c r="M18" s="132"/>
      <c r="N18" s="399"/>
      <c r="O18" s="128"/>
      <c r="T18" s="163"/>
    </row>
    <row r="19" spans="1:20" ht="18">
      <c r="A19" s="111" t="s">
        <v>43</v>
      </c>
      <c r="B19" s="363" t="str">
        <f>INDEX(V5:V21,MATCH(B15,T5:T21,0))</f>
        <v>no Fax</v>
      </c>
      <c r="C19" s="136"/>
      <c r="D19" s="136"/>
      <c r="E19" s="384"/>
      <c r="K19" s="402">
        <v>42508</v>
      </c>
      <c r="L19" s="402">
        <v>42512</v>
      </c>
      <c r="M19" s="132" t="s">
        <v>464</v>
      </c>
      <c r="N19" s="399">
        <v>35000</v>
      </c>
      <c r="O19" s="128"/>
      <c r="P19" s="129" t="s">
        <v>214</v>
      </c>
      <c r="T19" s="163"/>
    </row>
    <row r="20" spans="1:20" ht="4.5" customHeight="1">
      <c r="A20" s="109"/>
      <c r="B20" s="113"/>
      <c r="C20" s="136"/>
      <c r="D20" s="136"/>
      <c r="M20" s="132"/>
      <c r="N20" s="399"/>
      <c r="O20" s="128"/>
      <c r="T20" s="163"/>
    </row>
    <row r="21" spans="1:20" ht="18">
      <c r="A21" s="111" t="s">
        <v>44</v>
      </c>
      <c r="B21" s="365" t="str">
        <f>INDEX(W5:W21,MATCH(B15,T5:T21,0))</f>
        <v>dleroy@ittfmail.com</v>
      </c>
      <c r="C21" s="136"/>
      <c r="D21" s="136"/>
      <c r="E21" s="384"/>
      <c r="K21" s="402">
        <v>42515</v>
      </c>
      <c r="L21" s="402">
        <v>42519</v>
      </c>
      <c r="M21" s="132" t="s">
        <v>465</v>
      </c>
      <c r="N21" s="400">
        <v>35000</v>
      </c>
      <c r="O21" s="128"/>
      <c r="T21" s="163"/>
    </row>
    <row r="22" spans="1:20" ht="4.5" customHeight="1">
      <c r="A22" s="109"/>
      <c r="B22" s="113"/>
      <c r="C22" s="136"/>
      <c r="D22" s="136"/>
      <c r="M22" s="132"/>
      <c r="N22" s="399"/>
      <c r="O22" s="128"/>
      <c r="T22" s="163"/>
    </row>
    <row r="23" spans="1:20" ht="18">
      <c r="A23" s="111" t="s">
        <v>48</v>
      </c>
      <c r="B23" s="364" t="str">
        <f>Prospectus!E8</f>
        <v>Hungarian Table Tennis Association / Pannonsport Szervező és Marketing Kft.</v>
      </c>
      <c r="C23" s="136"/>
      <c r="D23" s="136"/>
      <c r="E23" s="384"/>
      <c r="K23" s="402">
        <v>42522</v>
      </c>
      <c r="L23" s="402">
        <v>42526</v>
      </c>
      <c r="M23" s="132" t="s">
        <v>466</v>
      </c>
      <c r="N23" s="399">
        <v>35000</v>
      </c>
      <c r="O23" s="128"/>
      <c r="T23" s="163"/>
    </row>
    <row r="24" spans="1:20" ht="4.5" customHeight="1">
      <c r="A24" s="109"/>
      <c r="B24" s="113"/>
      <c r="C24" s="136"/>
      <c r="D24" s="136"/>
      <c r="M24" s="132"/>
      <c r="N24" s="399"/>
      <c r="O24" s="128"/>
      <c r="T24" s="163"/>
    </row>
    <row r="25" spans="1:20" ht="18">
      <c r="A25" s="111" t="s">
        <v>45</v>
      </c>
      <c r="B25" s="364" t="str">
        <f>Prospectus!E11</f>
        <v>+36 1 4606840/ + 36 94 514680</v>
      </c>
      <c r="C25" s="136"/>
      <c r="D25" s="136"/>
      <c r="E25" s="384"/>
      <c r="K25" s="402">
        <v>42529</v>
      </c>
      <c r="L25" s="402">
        <v>42533</v>
      </c>
      <c r="M25" s="132" t="s">
        <v>231</v>
      </c>
      <c r="N25" s="399">
        <v>35000</v>
      </c>
      <c r="O25" s="128"/>
      <c r="T25" s="163"/>
    </row>
    <row r="26" spans="1:20" ht="4.5" customHeight="1">
      <c r="A26" s="109"/>
      <c r="B26" s="113"/>
      <c r="C26" s="136"/>
      <c r="D26" s="136"/>
      <c r="M26" s="132"/>
      <c r="N26" s="399"/>
      <c r="O26" s="128"/>
      <c r="T26" s="152"/>
    </row>
    <row r="27" spans="1:20" ht="18">
      <c r="A27" s="111" t="s">
        <v>46</v>
      </c>
      <c r="B27" s="364" t="str">
        <f>Prospectus!E12</f>
        <v>+36 1 4606842/ + 36 94 514689</v>
      </c>
      <c r="C27" s="136"/>
      <c r="D27" s="136"/>
      <c r="E27" s="384"/>
      <c r="K27" s="402">
        <v>42536</v>
      </c>
      <c r="L27" s="402">
        <v>42540</v>
      </c>
      <c r="M27" s="132" t="s">
        <v>467</v>
      </c>
      <c r="N27" s="399">
        <v>120000</v>
      </c>
      <c r="O27" s="128"/>
      <c r="T27" s="152"/>
    </row>
    <row r="28" spans="1:20" ht="4.5" customHeight="1">
      <c r="A28" s="109"/>
      <c r="B28" s="113"/>
      <c r="C28" s="136"/>
      <c r="D28" s="136"/>
      <c r="M28" s="132"/>
      <c r="N28" s="399"/>
      <c r="O28" s="128"/>
      <c r="T28" s="152"/>
    </row>
    <row r="29" spans="1:20" ht="18">
      <c r="A29" s="111" t="s">
        <v>47</v>
      </c>
      <c r="B29" s="366" t="str">
        <f>Prospectus!E13</f>
        <v>moatsz@moatsz.hu / pannonsport@pannonsport.hu</v>
      </c>
      <c r="C29" s="136"/>
      <c r="D29" s="136"/>
      <c r="E29" s="384"/>
      <c r="K29" s="402">
        <v>42543</v>
      </c>
      <c r="L29" s="402">
        <v>42547</v>
      </c>
      <c r="M29" s="132" t="s">
        <v>468</v>
      </c>
      <c r="N29" s="399">
        <v>120000</v>
      </c>
      <c r="O29" s="128"/>
      <c r="T29" s="151"/>
    </row>
    <row r="30" spans="1:20" ht="4.5" customHeight="1">
      <c r="A30" s="109"/>
      <c r="B30" s="113"/>
      <c r="C30" s="136"/>
      <c r="D30" s="136"/>
      <c r="M30" s="132"/>
      <c r="N30" s="399"/>
      <c r="O30" s="128"/>
      <c r="T30" s="152"/>
    </row>
    <row r="31" spans="1:20" ht="18">
      <c r="A31" s="111" t="s">
        <v>40</v>
      </c>
      <c r="B31" s="364">
        <f>Prospectus!G137</f>
        <v>0</v>
      </c>
      <c r="C31" s="136"/>
      <c r="D31" s="136"/>
      <c r="E31" s="384"/>
      <c r="K31" s="402">
        <v>42550</v>
      </c>
      <c r="L31" s="402">
        <v>42554</v>
      </c>
      <c r="M31" s="132" t="s">
        <v>248</v>
      </c>
      <c r="N31" s="399">
        <v>35000</v>
      </c>
      <c r="O31" s="128"/>
      <c r="T31" s="151"/>
    </row>
    <row r="32" spans="1:20" ht="4.5" customHeight="1">
      <c r="A32" s="109"/>
      <c r="B32" s="113"/>
      <c r="C32" s="136"/>
      <c r="D32" s="136"/>
      <c r="M32" s="132"/>
      <c r="N32" s="399"/>
      <c r="O32" s="128"/>
      <c r="T32" s="152"/>
    </row>
    <row r="33" spans="1:20" ht="18">
      <c r="A33" s="111" t="s">
        <v>49</v>
      </c>
      <c r="B33" s="364">
        <f>Prospectus!G141</f>
        <v>42361</v>
      </c>
      <c r="C33" s="136"/>
      <c r="D33" s="136"/>
      <c r="E33" s="384"/>
      <c r="K33" s="402">
        <v>42613</v>
      </c>
      <c r="L33" s="402">
        <v>42617</v>
      </c>
      <c r="M33" s="132" t="s">
        <v>249</v>
      </c>
      <c r="N33" s="399">
        <v>70000</v>
      </c>
      <c r="O33" s="128"/>
      <c r="R33" s="129"/>
      <c r="T33" s="151"/>
    </row>
    <row r="34" spans="1:20" ht="4.5" customHeight="1">
      <c r="A34" s="109"/>
      <c r="B34" s="113"/>
      <c r="C34" s="136"/>
      <c r="D34" s="136"/>
      <c r="M34" s="132"/>
      <c r="N34" s="399"/>
      <c r="O34" s="128"/>
      <c r="T34" s="152"/>
    </row>
    <row r="35" spans="1:20" ht="18">
      <c r="A35" s="111" t="s">
        <v>50</v>
      </c>
      <c r="B35" s="364">
        <f>Prospectus!G142</f>
        <v>42373</v>
      </c>
      <c r="C35" s="136"/>
      <c r="D35" s="136"/>
      <c r="E35" s="384"/>
      <c r="K35" s="402">
        <v>42620</v>
      </c>
      <c r="L35" s="402">
        <v>42624</v>
      </c>
      <c r="M35" s="132" t="s">
        <v>247</v>
      </c>
      <c r="N35" s="399">
        <v>35000</v>
      </c>
      <c r="O35" s="128"/>
      <c r="T35" s="153"/>
    </row>
    <row r="36" spans="1:20" ht="4.5" customHeight="1">
      <c r="A36" s="109"/>
      <c r="B36" s="113"/>
      <c r="C36" s="136"/>
      <c r="D36" s="136"/>
      <c r="M36" s="132"/>
      <c r="N36" s="399"/>
      <c r="O36" s="128"/>
      <c r="T36" s="152"/>
    </row>
    <row r="37" spans="1:20" ht="18">
      <c r="A37" s="111" t="s">
        <v>52</v>
      </c>
      <c r="B37" s="115" t="s">
        <v>602</v>
      </c>
      <c r="C37" s="136"/>
      <c r="D37" s="136"/>
      <c r="K37" s="402">
        <v>42627</v>
      </c>
      <c r="L37" s="402">
        <v>42631</v>
      </c>
      <c r="M37" s="132" t="s">
        <v>469</v>
      </c>
      <c r="N37" s="399">
        <v>120000</v>
      </c>
      <c r="O37" s="128"/>
      <c r="T37" s="152"/>
    </row>
    <row r="38" spans="1:20" ht="4.5" customHeight="1">
      <c r="A38" s="109"/>
      <c r="B38" s="113"/>
      <c r="C38" s="136"/>
      <c r="D38" s="136"/>
      <c r="M38" s="132"/>
      <c r="N38" s="399"/>
      <c r="O38" s="128"/>
      <c r="T38" s="152"/>
    </row>
    <row r="39" spans="1:20" ht="18">
      <c r="A39" s="111" t="s">
        <v>53</v>
      </c>
      <c r="B39" s="364">
        <f>B9-2</f>
        <v>42387</v>
      </c>
      <c r="C39" s="136"/>
      <c r="D39" s="136"/>
      <c r="E39" s="384"/>
      <c r="K39" s="402">
        <v>42633</v>
      </c>
      <c r="L39" s="402">
        <v>42637</v>
      </c>
      <c r="M39" s="132" t="s">
        <v>251</v>
      </c>
      <c r="N39" s="399">
        <v>35000</v>
      </c>
      <c r="O39" s="128"/>
      <c r="T39" s="151"/>
    </row>
    <row r="40" spans="1:20" ht="4.5" customHeight="1">
      <c r="A40" s="109"/>
      <c r="B40" s="113"/>
      <c r="C40" s="136"/>
      <c r="D40" s="136"/>
      <c r="M40" s="132"/>
      <c r="N40" s="399"/>
      <c r="O40" s="128"/>
      <c r="T40" s="152"/>
    </row>
    <row r="41" spans="1:20" ht="18">
      <c r="A41" s="111" t="s">
        <v>55</v>
      </c>
      <c r="B41" s="361">
        <f>INDEX(N5:N51,MATCH(B7,M5:M51,0))</f>
        <v>70000</v>
      </c>
      <c r="C41" s="136"/>
      <c r="D41" s="136"/>
      <c r="K41" s="402">
        <v>42683</v>
      </c>
      <c r="L41" s="402">
        <v>42687</v>
      </c>
      <c r="M41" s="132" t="s">
        <v>250</v>
      </c>
      <c r="N41" s="399">
        <v>70000</v>
      </c>
      <c r="O41" s="128"/>
      <c r="T41" s="151"/>
    </row>
    <row r="42" spans="1:20" ht="4.5" customHeight="1">
      <c r="A42" s="109"/>
      <c r="B42" s="113"/>
      <c r="C42" s="136"/>
      <c r="D42" s="136"/>
      <c r="M42" s="132"/>
      <c r="N42" s="399"/>
      <c r="O42" s="128"/>
      <c r="T42" s="152"/>
    </row>
    <row r="43" spans="1:20" ht="18">
      <c r="A43" s="111" t="s">
        <v>58</v>
      </c>
      <c r="B43" s="367" t="s">
        <v>63</v>
      </c>
      <c r="C43" s="136"/>
      <c r="D43" s="174"/>
      <c r="E43" s="385"/>
      <c r="F43" s="131"/>
      <c r="G43" s="131"/>
      <c r="H43" s="165"/>
      <c r="I43" s="166"/>
      <c r="J43" s="116"/>
      <c r="K43" s="402">
        <v>42690</v>
      </c>
      <c r="L43" s="402">
        <v>42694</v>
      </c>
      <c r="M43" s="133" t="s">
        <v>232</v>
      </c>
      <c r="N43" s="399"/>
      <c r="O43" s="128"/>
      <c r="T43" s="151"/>
    </row>
    <row r="44" spans="1:20" ht="4.5" customHeight="1">
      <c r="A44" s="109"/>
      <c r="B44" s="113"/>
      <c r="C44" s="136"/>
      <c r="D44" s="136"/>
      <c r="F44" s="132"/>
      <c r="G44" s="132"/>
      <c r="H44" s="167"/>
      <c r="I44" s="168"/>
      <c r="M44" s="132"/>
      <c r="N44" s="399"/>
      <c r="O44" s="128"/>
      <c r="T44" s="152"/>
    </row>
    <row r="45" spans="1:20" ht="18">
      <c r="A45" s="117" t="s">
        <v>64</v>
      </c>
      <c r="B45" s="376">
        <f>INDEX(H9:I13,MATCH(B5,J9:J13),MATCH(B43,H7:I7))</f>
        <v>15</v>
      </c>
      <c r="C45" s="136"/>
      <c r="D45" s="381"/>
      <c r="E45" s="385"/>
      <c r="F45" s="116"/>
      <c r="G45" s="116"/>
      <c r="H45" s="165"/>
      <c r="I45" s="165"/>
      <c r="J45" s="131"/>
      <c r="M45" s="132"/>
      <c r="N45" s="399"/>
      <c r="O45" s="128"/>
      <c r="T45" s="162"/>
    </row>
    <row r="46" spans="1:20" ht="4.5" customHeight="1">
      <c r="A46" s="109"/>
      <c r="B46" s="377"/>
      <c r="C46" s="136"/>
      <c r="D46" s="382"/>
      <c r="H46" s="167"/>
      <c r="I46" s="169"/>
      <c r="J46" s="132"/>
      <c r="M46" s="132"/>
      <c r="N46" s="399"/>
      <c r="T46" s="152"/>
    </row>
    <row r="47" spans="1:20" ht="18">
      <c r="A47" s="117" t="s">
        <v>263</v>
      </c>
      <c r="B47" s="378">
        <f>INDEX(F9:G13,MATCH(B5,J9:J13),MATCH(B43,F7:G7))</f>
        <v>150</v>
      </c>
      <c r="C47" s="136"/>
      <c r="D47" s="381"/>
      <c r="E47" s="385"/>
      <c r="F47" s="116"/>
      <c r="G47" s="116"/>
      <c r="H47" s="167"/>
      <c r="I47" s="170"/>
      <c r="J47" s="131"/>
      <c r="M47" s="132"/>
      <c r="N47" s="399"/>
      <c r="T47" s="145"/>
    </row>
    <row r="48" spans="1:14" ht="4.5" customHeight="1">
      <c r="A48" s="109"/>
      <c r="B48" s="377"/>
      <c r="C48" s="136"/>
      <c r="D48" s="138"/>
      <c r="H48" s="167"/>
      <c r="I48" s="169"/>
      <c r="J48" s="128"/>
      <c r="M48" s="112"/>
      <c r="N48" s="400"/>
    </row>
    <row r="49" spans="1:14" ht="18">
      <c r="A49" s="117" t="s">
        <v>262</v>
      </c>
      <c r="B49" s="369">
        <f>B47</f>
        <v>150</v>
      </c>
      <c r="C49" s="136"/>
      <c r="D49" s="119"/>
      <c r="E49" s="385"/>
      <c r="F49" s="131"/>
      <c r="G49" s="131"/>
      <c r="H49" s="165"/>
      <c r="I49" s="166"/>
      <c r="J49" s="116"/>
      <c r="M49" s="133"/>
      <c r="N49" s="401"/>
    </row>
    <row r="50" spans="1:14" ht="4.5" customHeight="1">
      <c r="A50" s="109"/>
      <c r="B50" s="113"/>
      <c r="C50" s="136"/>
      <c r="D50" s="138"/>
      <c r="E50" s="385"/>
      <c r="F50" s="132"/>
      <c r="G50" s="132"/>
      <c r="H50" s="167"/>
      <c r="I50" s="169"/>
      <c r="J50" s="116"/>
      <c r="M50" s="112"/>
      <c r="N50" s="400"/>
    </row>
    <row r="51" spans="1:14" ht="45.75" customHeight="1">
      <c r="A51" s="172" t="s">
        <v>203</v>
      </c>
      <c r="B51" s="173" t="s">
        <v>405</v>
      </c>
      <c r="C51" s="136"/>
      <c r="D51" s="119"/>
      <c r="E51" s="385"/>
      <c r="F51" s="131"/>
      <c r="G51" s="131"/>
      <c r="H51" s="165"/>
      <c r="I51" s="166"/>
      <c r="J51" s="116"/>
      <c r="K51" s="402">
        <v>42719</v>
      </c>
      <c r="L51" s="402">
        <v>42722</v>
      </c>
      <c r="M51" s="112" t="s">
        <v>253</v>
      </c>
      <c r="N51" s="400" t="s">
        <v>402</v>
      </c>
    </row>
    <row r="52" spans="1:10" ht="4.5" customHeight="1">
      <c r="A52" s="109"/>
      <c r="B52" s="113"/>
      <c r="C52" s="136"/>
      <c r="D52" s="138"/>
      <c r="E52" s="385"/>
      <c r="I52" s="156"/>
      <c r="J52" s="116"/>
    </row>
    <row r="53" spans="1:10" ht="15">
      <c r="A53" s="370" t="str">
        <f>IF(B5=J9,O5,IF(B5=J11,O5,IF(B5=J13,O5,IF(B5=J15,O5))))</f>
        <v>mandatory event</v>
      </c>
      <c r="B53" s="371" t="s">
        <v>410</v>
      </c>
      <c r="C53" s="136"/>
      <c r="D53" s="119"/>
      <c r="E53" s="385"/>
      <c r="F53" s="127"/>
      <c r="G53" s="127"/>
      <c r="I53" s="164"/>
      <c r="J53" s="116"/>
    </row>
    <row r="54" spans="1:10" ht="4.5" customHeight="1">
      <c r="A54" s="109"/>
      <c r="B54" s="113"/>
      <c r="C54" s="136"/>
      <c r="D54" s="138"/>
      <c r="E54" s="385"/>
      <c r="I54" s="156"/>
      <c r="J54" s="116"/>
    </row>
    <row r="55" spans="1:10" ht="15">
      <c r="A55" s="370" t="str">
        <f>IF(B5=J9,O5,IF(B5=J11,O5,IF(B5=J13,O5,IF(B5=J15,O5))))</f>
        <v>mandatory event</v>
      </c>
      <c r="B55" s="371" t="s">
        <v>411</v>
      </c>
      <c r="C55" s="136"/>
      <c r="D55" s="119"/>
      <c r="E55" s="385"/>
      <c r="I55" s="164"/>
      <c r="J55" s="116"/>
    </row>
    <row r="56" spans="1:10" ht="4.5" customHeight="1">
      <c r="A56" s="109"/>
      <c r="B56" s="113"/>
      <c r="C56" s="136"/>
      <c r="D56" s="138"/>
      <c r="E56" s="385"/>
      <c r="I56" s="156"/>
      <c r="J56" s="116"/>
    </row>
    <row r="57" spans="1:10" ht="15">
      <c r="A57" s="361" t="str">
        <f>IF(B5=J9,O5,IF(B5=J11,O5,IF(B5=J13,O5,IF(B5=J15,O5))))</f>
        <v>mandatory event</v>
      </c>
      <c r="B57" s="372" t="s">
        <v>412</v>
      </c>
      <c r="C57" s="136"/>
      <c r="D57" s="119"/>
      <c r="E57" s="385"/>
      <c r="I57" s="164"/>
      <c r="J57" s="116"/>
    </row>
    <row r="58" spans="1:10" ht="4.5" customHeight="1">
      <c r="A58" s="109"/>
      <c r="B58" s="113"/>
      <c r="C58" s="136"/>
      <c r="D58" s="138"/>
      <c r="E58" s="385"/>
      <c r="I58" s="156"/>
      <c r="J58" s="116"/>
    </row>
    <row r="59" spans="1:10" ht="15">
      <c r="A59" s="361" t="str">
        <f>IF(B5=J9,O5,IF(B5=J11,O5,IF(B5=J13,O5,IF(B5=J15,O5))))</f>
        <v>mandatory event</v>
      </c>
      <c r="B59" s="372" t="s">
        <v>413</v>
      </c>
      <c r="C59" s="136"/>
      <c r="D59" s="119"/>
      <c r="E59" s="385"/>
      <c r="I59" s="164"/>
      <c r="J59" s="116"/>
    </row>
    <row r="60" spans="1:10" ht="4.5" customHeight="1">
      <c r="A60" s="109"/>
      <c r="B60" s="113"/>
      <c r="C60" s="136"/>
      <c r="D60" s="138"/>
      <c r="E60" s="385"/>
      <c r="I60" s="156"/>
      <c r="J60" s="116"/>
    </row>
    <row r="61" spans="1:10" ht="15">
      <c r="A61" s="361" t="str">
        <f>IF(B5=J9,O5,IF(B5=J11,O5,IF(B5=J13,O7,IF(B5=J15,O5))))</f>
        <v>mandatory event</v>
      </c>
      <c r="B61" s="372" t="s">
        <v>414</v>
      </c>
      <c r="C61" s="136"/>
      <c r="D61" s="119"/>
      <c r="E61" s="385"/>
      <c r="I61" s="164"/>
      <c r="J61" s="116"/>
    </row>
    <row r="62" spans="1:10" ht="4.5" customHeight="1">
      <c r="A62" s="109"/>
      <c r="B62" s="113"/>
      <c r="C62" s="136"/>
      <c r="D62" s="138"/>
      <c r="E62" s="385"/>
      <c r="I62" s="156"/>
      <c r="J62" s="116"/>
    </row>
    <row r="63" spans="1:10" ht="15">
      <c r="A63" s="361" t="str">
        <f>IF(B5=J9,O5,IF(B5=J11,O5,IF(B5=J13,O7,IF(B5=J15,O5))))</f>
        <v>mandatory event</v>
      </c>
      <c r="B63" s="372" t="s">
        <v>415</v>
      </c>
      <c r="C63" s="136"/>
      <c r="D63" s="119"/>
      <c r="E63" s="385"/>
      <c r="I63" s="164"/>
      <c r="J63" s="116"/>
    </row>
    <row r="64" spans="1:10" ht="4.5" customHeight="1">
      <c r="A64" s="109"/>
      <c r="B64" s="113"/>
      <c r="C64" s="136"/>
      <c r="D64" s="138"/>
      <c r="E64" s="385"/>
      <c r="I64" s="156"/>
      <c r="J64" s="116"/>
    </row>
    <row r="65" spans="1:10" ht="15">
      <c r="A65" s="361"/>
      <c r="B65" s="373"/>
      <c r="C65" s="136"/>
      <c r="D65" s="119"/>
      <c r="E65" s="385"/>
      <c r="I65" s="164"/>
      <c r="J65" s="116"/>
    </row>
    <row r="66" spans="1:10" ht="4.5" customHeight="1">
      <c r="A66" s="109"/>
      <c r="B66" s="113"/>
      <c r="C66" s="136"/>
      <c r="D66" s="138"/>
      <c r="E66" s="385"/>
      <c r="I66" s="156"/>
      <c r="J66" s="116"/>
    </row>
    <row r="67" spans="1:10" ht="15">
      <c r="A67" s="361"/>
      <c r="B67" s="373"/>
      <c r="C67" s="136"/>
      <c r="D67" s="119"/>
      <c r="E67" s="385"/>
      <c r="I67" s="164"/>
      <c r="J67" s="116"/>
    </row>
    <row r="68" spans="1:10" ht="4.5" customHeight="1">
      <c r="A68" s="109"/>
      <c r="B68" s="113"/>
      <c r="C68" s="136"/>
      <c r="D68" s="138"/>
      <c r="E68" s="385"/>
      <c r="I68" s="156"/>
      <c r="J68" s="116"/>
    </row>
    <row r="69" spans="1:10" ht="15">
      <c r="A69" s="361"/>
      <c r="B69" s="373"/>
      <c r="C69" s="136"/>
      <c r="D69" s="119"/>
      <c r="E69" s="385"/>
      <c r="I69" s="164"/>
      <c r="J69" s="116"/>
    </row>
    <row r="70" spans="1:10" ht="4.5" customHeight="1">
      <c r="A70" s="109"/>
      <c r="B70" s="113"/>
      <c r="C70" s="136"/>
      <c r="D70" s="138"/>
      <c r="E70" s="385"/>
      <c r="I70" s="156"/>
      <c r="J70" s="116"/>
    </row>
    <row r="71" spans="1:10" ht="15">
      <c r="A71" s="361"/>
      <c r="B71" s="373"/>
      <c r="C71" s="136"/>
      <c r="D71" s="119"/>
      <c r="E71" s="385"/>
      <c r="I71" s="164"/>
      <c r="J71" s="116"/>
    </row>
    <row r="72" spans="1:10" ht="4.5" customHeight="1">
      <c r="A72" s="109"/>
      <c r="B72" s="113"/>
      <c r="C72" s="136"/>
      <c r="D72" s="138"/>
      <c r="E72" s="385"/>
      <c r="I72" s="156"/>
      <c r="J72" s="116"/>
    </row>
    <row r="73" spans="1:10" ht="15">
      <c r="A73" s="361"/>
      <c r="B73" s="373"/>
      <c r="C73" s="136"/>
      <c r="D73" s="119"/>
      <c r="E73" s="385"/>
      <c r="I73" s="164"/>
      <c r="J73" s="116"/>
    </row>
    <row r="74" spans="1:10" ht="3.75" customHeight="1">
      <c r="A74" s="109"/>
      <c r="B74" s="113"/>
      <c r="C74" s="136"/>
      <c r="D74" s="119"/>
      <c r="E74" s="385"/>
      <c r="I74" s="164"/>
      <c r="J74" s="116"/>
    </row>
    <row r="75" spans="1:10" ht="15">
      <c r="A75" s="361"/>
      <c r="B75" s="373"/>
      <c r="C75" s="136"/>
      <c r="D75" s="119"/>
      <c r="E75" s="385"/>
      <c r="I75" s="164"/>
      <c r="J75" s="116"/>
    </row>
    <row r="76" spans="1:10" ht="3.75" customHeight="1">
      <c r="A76" s="109"/>
      <c r="B76" s="113"/>
      <c r="C76" s="136"/>
      <c r="D76" s="119"/>
      <c r="E76" s="385"/>
      <c r="I76" s="164"/>
      <c r="J76" s="116"/>
    </row>
    <row r="77" spans="1:10" ht="15">
      <c r="A77" s="361"/>
      <c r="B77" s="373"/>
      <c r="C77" s="136"/>
      <c r="D77" s="119"/>
      <c r="E77" s="385"/>
      <c r="I77" s="164"/>
      <c r="J77" s="116"/>
    </row>
    <row r="78" spans="1:5" ht="3.75" customHeight="1">
      <c r="A78" s="109"/>
      <c r="B78" s="113"/>
      <c r="C78" s="136"/>
      <c r="D78" s="119"/>
      <c r="E78" s="385"/>
    </row>
    <row r="79" spans="1:4" ht="16.5" customHeight="1">
      <c r="A79" s="368"/>
      <c r="B79" s="373"/>
      <c r="C79" s="136"/>
      <c r="D79" s="136"/>
    </row>
    <row r="80" spans="1:4" ht="3.75" customHeight="1">
      <c r="A80" s="109"/>
      <c r="B80" s="113"/>
      <c r="C80" s="136"/>
      <c r="D80" s="136"/>
    </row>
    <row r="81" spans="1:4" ht="16.5" customHeight="1">
      <c r="A81" s="368"/>
      <c r="B81" s="374"/>
      <c r="C81" s="136"/>
      <c r="D81" s="136"/>
    </row>
    <row r="82" spans="1:4" ht="3.75" customHeight="1">
      <c r="A82" s="109"/>
      <c r="B82" s="113"/>
      <c r="C82" s="136"/>
      <c r="D82" s="136"/>
    </row>
    <row r="83" spans="1:4" ht="16.5" customHeight="1">
      <c r="A83" s="120"/>
      <c r="B83" s="121"/>
      <c r="C83" s="136"/>
      <c r="D83" s="136"/>
    </row>
    <row r="84" spans="1:4" ht="3.75" customHeight="1">
      <c r="A84" s="122"/>
      <c r="B84" s="123"/>
      <c r="C84" s="136"/>
      <c r="D84" s="136"/>
    </row>
    <row r="85" spans="1:4" ht="18">
      <c r="A85" s="137"/>
      <c r="B85" s="138"/>
      <c r="C85" s="136"/>
      <c r="D85" s="136"/>
    </row>
    <row r="86" spans="1:4" ht="3.75" customHeight="1">
      <c r="A86" s="157"/>
      <c r="B86" s="159"/>
      <c r="C86" s="136"/>
      <c r="D86" s="136"/>
    </row>
    <row r="87" spans="1:4" ht="18">
      <c r="A87" s="157"/>
      <c r="B87" s="158"/>
      <c r="C87" s="136"/>
      <c r="D87" s="136"/>
    </row>
    <row r="88" spans="1:4" ht="3.75" customHeight="1">
      <c r="A88" s="157"/>
      <c r="B88" s="159"/>
      <c r="C88" s="136"/>
      <c r="D88" s="136"/>
    </row>
    <row r="89" spans="1:4" ht="18">
      <c r="A89" s="157"/>
      <c r="B89" s="158"/>
      <c r="C89" s="136"/>
      <c r="D89" s="136"/>
    </row>
    <row r="90" spans="1:4" ht="3.75" customHeight="1">
      <c r="A90" s="157"/>
      <c r="B90" s="159"/>
      <c r="C90" s="136"/>
      <c r="D90" s="136"/>
    </row>
    <row r="91" spans="1:4" ht="18">
      <c r="A91" s="157"/>
      <c r="B91" s="158"/>
      <c r="C91" s="136"/>
      <c r="D91" s="136"/>
    </row>
    <row r="92" spans="1:4" ht="3.75" customHeight="1">
      <c r="A92" s="157"/>
      <c r="B92" s="159"/>
      <c r="C92" s="136"/>
      <c r="D92" s="136"/>
    </row>
    <row r="93" spans="1:4" ht="18">
      <c r="A93" s="157"/>
      <c r="B93" s="160"/>
      <c r="C93" s="136"/>
      <c r="D93" s="136"/>
    </row>
    <row r="94" spans="1:4" ht="3.75" customHeight="1">
      <c r="A94" s="157"/>
      <c r="B94" s="159"/>
      <c r="C94" s="136"/>
      <c r="D94" s="136"/>
    </row>
    <row r="95" spans="1:4" ht="18">
      <c r="A95" s="157"/>
      <c r="B95" s="159"/>
      <c r="C95" s="136"/>
      <c r="D95" s="136"/>
    </row>
    <row r="96" spans="1:4" ht="3.75" customHeight="1">
      <c r="A96" s="157"/>
      <c r="B96" s="159"/>
      <c r="C96" s="136"/>
      <c r="D96" s="136"/>
    </row>
    <row r="97" spans="1:4" ht="18">
      <c r="A97" s="157"/>
      <c r="B97" s="158"/>
      <c r="C97" s="136"/>
      <c r="D97" s="136"/>
    </row>
    <row r="98" spans="1:4" ht="3.75" customHeight="1">
      <c r="A98" s="157"/>
      <c r="B98" s="159"/>
      <c r="C98" s="136"/>
      <c r="D98" s="136"/>
    </row>
    <row r="99" spans="1:4" ht="18">
      <c r="A99" s="157"/>
      <c r="B99" s="158"/>
      <c r="C99" s="136"/>
      <c r="D99" s="136"/>
    </row>
    <row r="100" spans="1:4" ht="3.75" customHeight="1">
      <c r="A100" s="157"/>
      <c r="B100" s="159"/>
      <c r="C100" s="136"/>
      <c r="D100" s="136"/>
    </row>
    <row r="101" spans="1:4" ht="18">
      <c r="A101" s="157"/>
      <c r="B101" s="158"/>
      <c r="C101" s="136"/>
      <c r="D101" s="136"/>
    </row>
    <row r="102" spans="1:4" ht="3.75" customHeight="1">
      <c r="A102" s="157"/>
      <c r="B102" s="159"/>
      <c r="C102" s="136"/>
      <c r="D102" s="136"/>
    </row>
    <row r="103" spans="1:4" ht="18">
      <c r="A103" s="157"/>
      <c r="B103" s="160"/>
      <c r="C103" s="136"/>
      <c r="D103" s="136"/>
    </row>
    <row r="104" spans="1:4" ht="3.75" customHeight="1">
      <c r="A104" s="157"/>
      <c r="B104" s="159"/>
      <c r="C104" s="136"/>
      <c r="D104" s="136"/>
    </row>
    <row r="105" spans="1:4" ht="18">
      <c r="A105" s="157"/>
      <c r="B105" s="159"/>
      <c r="C105" s="142"/>
      <c r="D105" s="142"/>
    </row>
    <row r="106" spans="1:4" ht="3.75" customHeight="1">
      <c r="A106" s="137"/>
      <c r="B106" s="159"/>
      <c r="C106" s="142"/>
      <c r="D106" s="142"/>
    </row>
    <row r="107" spans="1:4" ht="18">
      <c r="A107" s="137"/>
      <c r="B107" s="158"/>
      <c r="C107" s="142"/>
      <c r="D107" s="142"/>
    </row>
    <row r="108" spans="1:4" ht="3.75" customHeight="1">
      <c r="A108" s="137"/>
      <c r="B108" s="159"/>
      <c r="C108" s="142"/>
      <c r="D108" s="142"/>
    </row>
    <row r="109" spans="1:4" ht="18">
      <c r="A109" s="137"/>
      <c r="B109" s="158"/>
      <c r="C109" s="142"/>
      <c r="D109" s="142"/>
    </row>
    <row r="110" spans="1:4" ht="3.75" customHeight="1">
      <c r="A110" s="137"/>
      <c r="B110" s="159"/>
      <c r="C110" s="142"/>
      <c r="D110" s="142"/>
    </row>
    <row r="111" spans="1:4" ht="18">
      <c r="A111" s="137"/>
      <c r="B111" s="158"/>
      <c r="C111" s="142"/>
      <c r="D111" s="142"/>
    </row>
    <row r="112" spans="1:4" ht="3.75" customHeight="1">
      <c r="A112" s="137"/>
      <c r="B112" s="159"/>
      <c r="C112" s="142"/>
      <c r="D112" s="142"/>
    </row>
    <row r="113" spans="1:4" ht="18">
      <c r="A113" s="137"/>
      <c r="B113" s="160"/>
      <c r="C113" s="142"/>
      <c r="D113" s="142"/>
    </row>
    <row r="114" spans="1:4" ht="3.75" customHeight="1">
      <c r="A114" s="137"/>
      <c r="B114" s="159"/>
      <c r="C114" s="142"/>
      <c r="D114" s="142"/>
    </row>
    <row r="115" spans="1:4" ht="18">
      <c r="A115" s="137"/>
      <c r="B115" s="159"/>
      <c r="C115" s="142"/>
      <c r="D115" s="142"/>
    </row>
    <row r="116" spans="1:4" ht="3.75" customHeight="1">
      <c r="A116" s="137"/>
      <c r="B116" s="159"/>
      <c r="C116" s="142"/>
      <c r="D116" s="142"/>
    </row>
    <row r="117" spans="1:4" ht="18">
      <c r="A117" s="137"/>
      <c r="B117" s="158"/>
      <c r="C117" s="142"/>
      <c r="D117" s="142"/>
    </row>
    <row r="118" spans="1:4" ht="3.75" customHeight="1">
      <c r="A118" s="137"/>
      <c r="B118" s="159"/>
      <c r="C118" s="142"/>
      <c r="D118" s="142"/>
    </row>
    <row r="119" spans="1:4" ht="18">
      <c r="A119" s="137"/>
      <c r="B119" s="158"/>
      <c r="C119" s="142"/>
      <c r="D119" s="142"/>
    </row>
    <row r="120" spans="1:4" ht="3.75" customHeight="1">
      <c r="A120" s="137"/>
      <c r="B120" s="159"/>
      <c r="C120" s="142"/>
      <c r="D120" s="142"/>
    </row>
    <row r="121" spans="1:4" ht="18">
      <c r="A121" s="137"/>
      <c r="B121" s="158"/>
      <c r="C121" s="142"/>
      <c r="D121" s="142"/>
    </row>
    <row r="122" spans="1:4" ht="3.75" customHeight="1">
      <c r="A122" s="137"/>
      <c r="B122" s="159"/>
      <c r="C122" s="142"/>
      <c r="D122" s="142"/>
    </row>
    <row r="123" spans="1:4" ht="18">
      <c r="A123" s="137"/>
      <c r="B123" s="160"/>
      <c r="C123" s="142"/>
      <c r="D123" s="142"/>
    </row>
    <row r="124" spans="1:4" ht="3.75" customHeight="1">
      <c r="A124" s="137"/>
      <c r="B124" s="159"/>
      <c r="C124" s="142"/>
      <c r="D124" s="142"/>
    </row>
    <row r="125" spans="1:4" ht="18">
      <c r="A125" s="137"/>
      <c r="B125" s="159"/>
      <c r="C125" s="142"/>
      <c r="D125" s="142"/>
    </row>
    <row r="126" spans="1:4" ht="3.75" customHeight="1">
      <c r="A126" s="137"/>
      <c r="B126" s="159"/>
      <c r="C126" s="142"/>
      <c r="D126" s="142"/>
    </row>
    <row r="127" spans="1:4" ht="18">
      <c r="A127" s="137"/>
      <c r="B127" s="158"/>
      <c r="C127" s="142"/>
      <c r="D127" s="142"/>
    </row>
    <row r="128" spans="1:4" ht="3.75" customHeight="1">
      <c r="A128" s="137"/>
      <c r="B128" s="159"/>
      <c r="C128" s="142"/>
      <c r="D128" s="142"/>
    </row>
    <row r="129" spans="1:4" ht="18">
      <c r="A129" s="137"/>
      <c r="B129" s="158"/>
      <c r="C129" s="142"/>
      <c r="D129" s="142"/>
    </row>
    <row r="130" spans="1:4" ht="3.75" customHeight="1">
      <c r="A130" s="137"/>
      <c r="B130" s="159"/>
      <c r="C130" s="142"/>
      <c r="D130" s="142"/>
    </row>
    <row r="131" spans="1:4" ht="18">
      <c r="A131" s="137"/>
      <c r="B131" s="158"/>
      <c r="C131" s="142"/>
      <c r="D131" s="142"/>
    </row>
    <row r="132" spans="1:4" ht="3.75" customHeight="1">
      <c r="A132" s="137"/>
      <c r="B132" s="159"/>
      <c r="C132" s="142"/>
      <c r="D132" s="142"/>
    </row>
    <row r="133" spans="1:4" ht="18">
      <c r="A133" s="137"/>
      <c r="B133" s="175"/>
      <c r="C133" s="142"/>
      <c r="D133" s="142"/>
    </row>
    <row r="134" spans="1:4" ht="3.75" customHeight="1">
      <c r="A134" s="137"/>
      <c r="B134" s="159"/>
      <c r="C134" s="142"/>
      <c r="D134" s="142"/>
    </row>
    <row r="135" spans="1:4" ht="18">
      <c r="A135" s="137"/>
      <c r="B135" s="159"/>
      <c r="C135" s="142"/>
      <c r="D135" s="142"/>
    </row>
    <row r="136" spans="1:4" ht="18">
      <c r="A136" s="137"/>
      <c r="B136" s="159"/>
      <c r="C136" s="142"/>
      <c r="D136" s="142"/>
    </row>
    <row r="137" spans="1:4" ht="18">
      <c r="A137" s="137"/>
      <c r="B137" s="159"/>
      <c r="C137" s="142"/>
      <c r="D137" s="142"/>
    </row>
    <row r="138" spans="1:4" ht="18">
      <c r="A138" s="137"/>
      <c r="B138" s="138"/>
      <c r="C138" s="136"/>
      <c r="D138" s="136"/>
    </row>
    <row r="139" spans="1:4" ht="18">
      <c r="A139" s="137"/>
      <c r="B139" s="138"/>
      <c r="C139" s="136"/>
      <c r="D139" s="136"/>
    </row>
    <row r="140" spans="1:4" ht="18">
      <c r="A140" s="137"/>
      <c r="B140" s="138"/>
      <c r="C140" s="136"/>
      <c r="D140" s="136"/>
    </row>
    <row r="141" spans="1:4" ht="18">
      <c r="A141" s="137"/>
      <c r="B141" s="138"/>
      <c r="C141" s="136"/>
      <c r="D141" s="136"/>
    </row>
    <row r="142" spans="1:4" ht="18">
      <c r="A142" s="137"/>
      <c r="B142" s="138"/>
      <c r="C142" s="136"/>
      <c r="D142" s="136"/>
    </row>
  </sheetData>
  <sheetProtection selectLockedCells="1"/>
  <mergeCells count="4">
    <mergeCell ref="H5:I5"/>
    <mergeCell ref="A1:D1"/>
    <mergeCell ref="J7:J8"/>
    <mergeCell ref="F5:G5"/>
  </mergeCells>
  <conditionalFormatting sqref="B3 B5 B7 B15 B37 B43">
    <cfRule type="expression" priority="1" dxfId="22">
      <formula>'PLEASE FILL IN HERE FIRST!!!'!$B$5='PLEASE FILL IN HERE FIRST!!!'!$J$13</formula>
    </cfRule>
    <cfRule type="expression" priority="2" dxfId="21">
      <formula>'PLEASE FILL IN HERE FIRST!!!'!$B$5='PLEASE FILL IN HERE FIRST!!!'!$J$11</formula>
    </cfRule>
    <cfRule type="expression" priority="3" dxfId="20">
      <formula>'PLEASE FILL IN HERE FIRST!!!'!$B$5='PLEASE FILL IN HERE FIRST!!!'!$J$9</formula>
    </cfRule>
  </conditionalFormatting>
  <dataValidations count="8">
    <dataValidation type="list" allowBlank="1" showInputMessage="1" showErrorMessage="1" sqref="B43">
      <formula1>'PLEASE FILL IN HERE FIRST!!!'!$H$7:$I$7</formula1>
    </dataValidation>
    <dataValidation type="list" allowBlank="1" showInputMessage="1" showErrorMessage="1" sqref="B53 B55">
      <formula1>'PLEASE FILL IN HERE FIRST!!!'!$P$7:$P$17</formula1>
    </dataValidation>
    <dataValidation type="list" allowBlank="1" showInputMessage="1" showErrorMessage="1" sqref="B5">
      <formula1>'PLEASE FILL IN HERE FIRST!!!'!$J$9:$J$15</formula1>
    </dataValidation>
    <dataValidation type="list" allowBlank="1" showInputMessage="1" showErrorMessage="1" sqref="B3">
      <formula1>'PLEASE FILL IN HERE FIRST!!!'!$J$3:$J$5</formula1>
    </dataValidation>
    <dataValidation type="list" allowBlank="1" showInputMessage="1" showErrorMessage="1" sqref="B7">
      <formula1>'PLEASE FILL IN HERE FIRST!!!'!$M$5:$M$51</formula1>
    </dataValidation>
    <dataValidation type="list" allowBlank="1" showInputMessage="1" showErrorMessage="1" sqref="B15">
      <formula1>'PLEASE FILL IN HERE FIRST!!!'!$T$5:$T$21</formula1>
    </dataValidation>
    <dataValidation type="list" allowBlank="1" showInputMessage="1" showErrorMessage="1" sqref="B57 B59 B61 B63">
      <formula1>'PLEASE FILL IN HERE FIRST!!!'!$P$11:$P$17</formula1>
    </dataValidation>
    <dataValidation type="list" allowBlank="1" showInputMessage="1" showErrorMessage="1" sqref="A59 A57 A55 A53 A63 A61">
      <formula1>'PLEASE FILL IN HERE FIRST!!!'!$O$5:$O$9</formula1>
    </dataValidation>
  </dataValidations>
  <hyperlinks>
    <hyperlink ref="W5" r:id="rId1" display="kjindrak@ittfmail.com"/>
    <hyperlink ref="W7" r:id="rId2" display="dleroy@ittfmail.com"/>
    <hyperlink ref="W9" r:id="rId3" display="rcalin@ittfmail.com"/>
    <hyperlink ref="W11" r:id="rId4" display="mdawlatly@ittfmail.com"/>
    <hyperlink ref="W13" r:id="rId5" display="vicky@ittfmail.com"/>
    <hyperlink ref="W17" r:id="rId6" display="bessahmounir@hotmail.com"/>
    <hyperlink ref="W15" r:id="rId7" display="freddyav16@gmail.com"/>
  </hyperlinks>
  <printOptions/>
  <pageMargins left="0.7086614173228347" right="0.7086614173228347" top="0.7874015748031497" bottom="0.7874015748031497" header="0.31496062992125984" footer="0.31496062992125984"/>
  <pageSetup fitToHeight="1" fitToWidth="1" orientation="portrait" paperSize="9" scale="54"/>
  <legacyDrawing r:id="rId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indexed="53"/>
    <pageSetUpPr fitToPage="1"/>
  </sheetPr>
  <dimension ref="A1:T208"/>
  <sheetViews>
    <sheetView showGridLines="0" zoomScaleSheetLayoutView="100" workbookViewId="0" topLeftCell="A1">
      <selection activeCell="E159" sqref="E159"/>
    </sheetView>
  </sheetViews>
  <sheetFormatPr defaultColWidth="10.8515625" defaultRowHeight="12.75"/>
  <cols>
    <col min="1" max="1" width="4.7109375" style="179" customWidth="1"/>
    <col min="2" max="2" width="26.140625" style="179" customWidth="1"/>
    <col min="3" max="3" width="3.140625" style="179" customWidth="1"/>
    <col min="4" max="4" width="10.140625" style="179" customWidth="1"/>
    <col min="5" max="7" width="18.421875" style="179" customWidth="1"/>
    <col min="8" max="10" width="18.00390625" style="179" customWidth="1"/>
    <col min="11" max="11" width="10.8515625" style="221" customWidth="1"/>
    <col min="12" max="16384" width="10.8515625" style="179" customWidth="1"/>
  </cols>
  <sheetData>
    <row r="1" spans="1:10" ht="6" customHeight="1">
      <c r="A1" s="93"/>
      <c r="B1" s="93"/>
      <c r="C1" s="93"/>
      <c r="D1" s="93"/>
      <c r="E1" s="93"/>
      <c r="F1" s="93"/>
      <c r="G1" s="93"/>
      <c r="H1" s="93"/>
      <c r="I1" s="93"/>
      <c r="J1" s="93"/>
    </row>
    <row r="2" spans="1:10" ht="19.5">
      <c r="A2" s="480" t="str">
        <f>'PLEASE FILL IN HERE FIRST!!!'!B5</f>
        <v>Major Series</v>
      </c>
      <c r="B2" s="480"/>
      <c r="C2" s="480"/>
      <c r="D2" s="480"/>
      <c r="E2" s="480"/>
      <c r="F2" s="480"/>
      <c r="G2" s="480"/>
      <c r="H2" s="480"/>
      <c r="I2" s="480"/>
      <c r="J2" s="480"/>
    </row>
    <row r="3" spans="1:10" ht="19.5">
      <c r="A3" s="480" t="str">
        <f>'PLEASE FILL IN HERE FIRST!!!'!B7</f>
        <v>Hungarian Open, Budapest (Major)</v>
      </c>
      <c r="B3" s="480"/>
      <c r="C3" s="480"/>
      <c r="D3" s="480"/>
      <c r="E3" s="480"/>
      <c r="F3" s="480"/>
      <c r="G3" s="480"/>
      <c r="H3" s="480"/>
      <c r="I3" s="480"/>
      <c r="J3" s="480"/>
    </row>
    <row r="4" spans="1:10" ht="22.5" customHeight="1">
      <c r="A4" s="180"/>
      <c r="B4" s="482" t="s">
        <v>215</v>
      </c>
      <c r="C4" s="482"/>
      <c r="D4" s="482"/>
      <c r="E4" s="482"/>
      <c r="F4" s="482"/>
      <c r="G4" s="482"/>
      <c r="H4" s="482"/>
      <c r="I4" s="482"/>
      <c r="J4" s="482"/>
    </row>
    <row r="5" spans="1:10" ht="30.75" customHeight="1">
      <c r="A5" s="181"/>
      <c r="B5" s="181"/>
      <c r="C5" s="181"/>
      <c r="D5" s="181"/>
      <c r="E5" s="181"/>
      <c r="F5" s="181"/>
      <c r="G5" s="181"/>
      <c r="H5" s="181"/>
      <c r="I5" s="181"/>
      <c r="J5" s="181"/>
    </row>
    <row r="6" spans="1:10" ht="21.75" customHeight="1">
      <c r="A6" s="481" t="s">
        <v>200</v>
      </c>
      <c r="B6" s="481"/>
      <c r="C6" s="481"/>
      <c r="D6" s="481"/>
      <c r="E6" s="481"/>
      <c r="F6" s="481"/>
      <c r="G6" s="481"/>
      <c r="H6" s="481"/>
      <c r="I6" s="481"/>
      <c r="J6" s="481"/>
    </row>
    <row r="7" spans="1:10" ht="19.5" customHeight="1">
      <c r="A7" s="425" t="str">
        <f>'PLEASE FILL IN HERE FIRST!!!'!B5</f>
        <v>Major Series</v>
      </c>
      <c r="B7" s="425"/>
      <c r="C7" s="425"/>
      <c r="D7" s="425"/>
      <c r="E7" s="425"/>
      <c r="F7" s="425"/>
      <c r="G7" s="425"/>
      <c r="H7" s="425"/>
      <c r="I7" s="425"/>
      <c r="J7" s="425"/>
    </row>
    <row r="8" spans="1:10" ht="12.75">
      <c r="A8" s="239">
        <v>1</v>
      </c>
      <c r="B8" s="182" t="s">
        <v>148</v>
      </c>
      <c r="C8" s="182"/>
      <c r="D8" s="255">
        <v>1</v>
      </c>
      <c r="E8" s="453" t="s">
        <v>563</v>
      </c>
      <c r="F8" s="453"/>
      <c r="G8" s="453"/>
      <c r="H8" s="453"/>
      <c r="I8" s="453"/>
      <c r="J8" s="453"/>
    </row>
    <row r="9" spans="1:10" ht="12.75">
      <c r="A9" s="177"/>
      <c r="B9" s="177"/>
      <c r="C9" s="177"/>
      <c r="D9" s="204">
        <v>2</v>
      </c>
      <c r="E9" s="436" t="s">
        <v>564</v>
      </c>
      <c r="F9" s="436"/>
      <c r="G9" s="436"/>
      <c r="H9" s="436"/>
      <c r="I9" s="436"/>
      <c r="J9" s="436"/>
    </row>
    <row r="10" spans="1:10" ht="12.75">
      <c r="A10" s="177"/>
      <c r="B10" s="177"/>
      <c r="C10" s="177"/>
      <c r="D10" s="204">
        <v>3</v>
      </c>
      <c r="E10" s="436" t="s">
        <v>565</v>
      </c>
      <c r="F10" s="436"/>
      <c r="G10" s="436"/>
      <c r="H10" s="436"/>
      <c r="I10" s="436"/>
      <c r="J10" s="436"/>
    </row>
    <row r="11" spans="1:10" ht="12.75">
      <c r="A11" s="177"/>
      <c r="B11" s="177"/>
      <c r="C11" s="177"/>
      <c r="D11" s="184" t="s">
        <v>149</v>
      </c>
      <c r="E11" s="441" t="s">
        <v>566</v>
      </c>
      <c r="F11" s="441"/>
      <c r="G11" s="441"/>
      <c r="H11" s="441"/>
      <c r="I11" s="441"/>
      <c r="J11" s="441"/>
    </row>
    <row r="12" spans="1:10" ht="12.75">
      <c r="A12" s="177"/>
      <c r="B12" s="177"/>
      <c r="C12" s="177"/>
      <c r="D12" s="184" t="s">
        <v>115</v>
      </c>
      <c r="E12" s="441" t="s">
        <v>567</v>
      </c>
      <c r="F12" s="441"/>
      <c r="G12" s="441"/>
      <c r="H12" s="441"/>
      <c r="I12" s="441"/>
      <c r="J12" s="441"/>
    </row>
    <row r="13" spans="1:10" ht="12.75">
      <c r="A13" s="177"/>
      <c r="B13" s="177"/>
      <c r="C13" s="177"/>
      <c r="D13" s="184" t="s">
        <v>260</v>
      </c>
      <c r="E13" s="479" t="s">
        <v>568</v>
      </c>
      <c r="F13" s="479"/>
      <c r="G13" s="479"/>
      <c r="H13" s="479"/>
      <c r="I13" s="479"/>
      <c r="J13" s="479"/>
    </row>
    <row r="14" spans="1:10" ht="12.75">
      <c r="A14" s="185"/>
      <c r="B14" s="185"/>
      <c r="C14" s="185"/>
      <c r="D14" s="186" t="s">
        <v>150</v>
      </c>
      <c r="E14" s="478" t="s">
        <v>569</v>
      </c>
      <c r="F14" s="478"/>
      <c r="G14" s="478"/>
      <c r="H14" s="478"/>
      <c r="I14" s="478"/>
      <c r="J14" s="478"/>
    </row>
    <row r="15" ht="9.75" customHeight="1"/>
    <row r="16" spans="1:10" ht="12.75">
      <c r="A16" s="239" t="s">
        <v>18</v>
      </c>
      <c r="B16" s="182" t="s">
        <v>184</v>
      </c>
      <c r="C16" s="182"/>
      <c r="D16" s="187" t="s">
        <v>117</v>
      </c>
      <c r="E16" s="453" t="s">
        <v>570</v>
      </c>
      <c r="F16" s="453"/>
      <c r="G16" s="453"/>
      <c r="H16" s="453"/>
      <c r="I16" s="453"/>
      <c r="J16" s="453"/>
    </row>
    <row r="17" spans="1:10" ht="12.75">
      <c r="A17" s="177"/>
      <c r="B17" s="177"/>
      <c r="C17" s="177"/>
      <c r="D17" s="184" t="s">
        <v>149</v>
      </c>
      <c r="E17" s="441" t="s">
        <v>571</v>
      </c>
      <c r="F17" s="441"/>
      <c r="G17" s="441"/>
      <c r="H17" s="441"/>
      <c r="I17" s="441"/>
      <c r="J17" s="441"/>
    </row>
    <row r="18" spans="1:10" ht="12.75">
      <c r="A18" s="177"/>
      <c r="B18" s="177"/>
      <c r="C18" s="177"/>
      <c r="D18" s="184" t="s">
        <v>115</v>
      </c>
      <c r="E18" s="441" t="s">
        <v>572</v>
      </c>
      <c r="F18" s="441"/>
      <c r="G18" s="441"/>
      <c r="H18" s="441"/>
      <c r="I18" s="441"/>
      <c r="J18" s="441"/>
    </row>
    <row r="19" spans="1:10" ht="12.75">
      <c r="A19" s="185"/>
      <c r="B19" s="185"/>
      <c r="C19" s="185"/>
      <c r="D19" s="186" t="s">
        <v>260</v>
      </c>
      <c r="E19" s="478" t="s">
        <v>573</v>
      </c>
      <c r="F19" s="478"/>
      <c r="G19" s="478"/>
      <c r="H19" s="478"/>
      <c r="I19" s="478"/>
      <c r="J19" s="478"/>
    </row>
    <row r="20" ht="9.75" customHeight="1"/>
    <row r="21" spans="1:10" ht="12.75">
      <c r="A21" s="239" t="s">
        <v>19</v>
      </c>
      <c r="B21" s="182" t="s">
        <v>20</v>
      </c>
      <c r="C21" s="182"/>
      <c r="D21" s="187" t="s">
        <v>117</v>
      </c>
      <c r="E21" s="453" t="s">
        <v>574</v>
      </c>
      <c r="F21" s="453"/>
      <c r="G21" s="453"/>
      <c r="H21" s="453"/>
      <c r="I21" s="453"/>
      <c r="J21" s="453"/>
    </row>
    <row r="22" spans="1:10" ht="12.75">
      <c r="A22" s="177"/>
      <c r="B22" s="177"/>
      <c r="C22" s="177"/>
      <c r="D22" s="184" t="s">
        <v>149</v>
      </c>
      <c r="E22" s="441" t="s">
        <v>575</v>
      </c>
      <c r="F22" s="441"/>
      <c r="G22" s="441"/>
      <c r="H22" s="441"/>
      <c r="I22" s="441"/>
      <c r="J22" s="441"/>
    </row>
    <row r="23" spans="1:10" ht="12.75">
      <c r="A23" s="177"/>
      <c r="B23" s="177"/>
      <c r="C23" s="177"/>
      <c r="D23" s="184" t="s">
        <v>115</v>
      </c>
      <c r="E23" s="441" t="s">
        <v>577</v>
      </c>
      <c r="F23" s="441"/>
      <c r="G23" s="441"/>
      <c r="H23" s="441"/>
      <c r="I23" s="441"/>
      <c r="J23" s="441"/>
    </row>
    <row r="24" spans="1:10" ht="12.75">
      <c r="A24" s="185"/>
      <c r="B24" s="185"/>
      <c r="C24" s="185"/>
      <c r="D24" s="186" t="s">
        <v>260</v>
      </c>
      <c r="E24" s="478" t="s">
        <v>576</v>
      </c>
      <c r="F24" s="478"/>
      <c r="G24" s="478"/>
      <c r="H24" s="478"/>
      <c r="I24" s="478"/>
      <c r="J24" s="478"/>
    </row>
    <row r="25" ht="9.75" customHeight="1"/>
    <row r="26" spans="1:10" ht="12.75">
      <c r="A26" s="239" t="s">
        <v>25</v>
      </c>
      <c r="B26" s="182" t="s">
        <v>26</v>
      </c>
      <c r="C26" s="182"/>
      <c r="D26" s="187" t="s">
        <v>117</v>
      </c>
      <c r="E26" s="456" t="s">
        <v>578</v>
      </c>
      <c r="F26" s="456"/>
      <c r="G26" s="456"/>
      <c r="H26" s="456"/>
      <c r="I26" s="456"/>
      <c r="J26" s="456"/>
    </row>
    <row r="27" spans="1:10" ht="12.75">
      <c r="A27" s="177"/>
      <c r="B27" s="177"/>
      <c r="C27" s="177"/>
      <c r="D27" s="184" t="s">
        <v>149</v>
      </c>
      <c r="E27" s="422"/>
      <c r="F27" s="422"/>
      <c r="G27" s="422"/>
      <c r="H27" s="422"/>
      <c r="I27" s="422"/>
      <c r="J27" s="422"/>
    </row>
    <row r="28" spans="1:10" ht="12.75">
      <c r="A28" s="177"/>
      <c r="B28" s="177"/>
      <c r="C28" s="177"/>
      <c r="D28" s="184" t="s">
        <v>115</v>
      </c>
      <c r="E28" s="422" t="s">
        <v>572</v>
      </c>
      <c r="F28" s="422"/>
      <c r="G28" s="422"/>
      <c r="H28" s="422"/>
      <c r="I28" s="422"/>
      <c r="J28" s="422"/>
    </row>
    <row r="29" spans="1:10" ht="12.75">
      <c r="A29" s="185"/>
      <c r="B29" s="185"/>
      <c r="C29" s="185"/>
      <c r="D29" s="186" t="s">
        <v>260</v>
      </c>
      <c r="E29" s="419" t="s">
        <v>579</v>
      </c>
      <c r="F29" s="420"/>
      <c r="G29" s="420"/>
      <c r="H29" s="420"/>
      <c r="I29" s="420"/>
      <c r="J29" s="420"/>
    </row>
    <row r="30" spans="1:11" ht="9.75" customHeight="1">
      <c r="A30" s="93"/>
      <c r="B30" s="93"/>
      <c r="C30" s="93"/>
      <c r="D30" s="188"/>
      <c r="E30" s="189"/>
      <c r="F30" s="190"/>
      <c r="G30" s="190"/>
      <c r="H30" s="190"/>
      <c r="I30" s="190"/>
      <c r="J30" s="190"/>
      <c r="K30" s="203"/>
    </row>
    <row r="31" spans="1:10" ht="12.75">
      <c r="A31" s="239">
        <v>3</v>
      </c>
      <c r="B31" s="182" t="s">
        <v>180</v>
      </c>
      <c r="C31" s="182"/>
      <c r="D31" s="187" t="s">
        <v>117</v>
      </c>
      <c r="E31" s="457" t="str">
        <f>'PLEASE FILL IN HERE FIRST!!!'!B15</f>
        <v>Didier LEROY</v>
      </c>
      <c r="F31" s="457"/>
      <c r="G31" s="457"/>
      <c r="H31" s="457"/>
      <c r="I31" s="457"/>
      <c r="J31" s="457"/>
    </row>
    <row r="32" spans="1:10" ht="12.75">
      <c r="A32" s="177"/>
      <c r="B32" s="177"/>
      <c r="C32" s="177"/>
      <c r="D32" s="184" t="s">
        <v>149</v>
      </c>
      <c r="E32" s="439" t="str">
        <f>'PLEASE FILL IN HERE FIRST!!!'!B17</f>
        <v>32 477 68 15 91</v>
      </c>
      <c r="F32" s="439"/>
      <c r="G32" s="439"/>
      <c r="H32" s="439"/>
      <c r="I32" s="439"/>
      <c r="J32" s="439"/>
    </row>
    <row r="33" spans="1:10" ht="12.75">
      <c r="A33" s="177"/>
      <c r="B33" s="177"/>
      <c r="C33" s="177"/>
      <c r="D33" s="184" t="s">
        <v>115</v>
      </c>
      <c r="E33" s="439" t="str">
        <f>'PLEASE FILL IN HERE FIRST!!!'!B19</f>
        <v>no Fax</v>
      </c>
      <c r="F33" s="439"/>
      <c r="G33" s="439"/>
      <c r="H33" s="439"/>
      <c r="I33" s="439"/>
      <c r="J33" s="439"/>
    </row>
    <row r="34" spans="1:10" ht="12.75">
      <c r="A34" s="185"/>
      <c r="B34" s="185"/>
      <c r="C34" s="185"/>
      <c r="D34" s="186" t="s">
        <v>260</v>
      </c>
      <c r="E34" s="454" t="str">
        <f>'PLEASE FILL IN HERE FIRST!!!'!B21</f>
        <v>dleroy@ittfmail.com</v>
      </c>
      <c r="F34" s="455"/>
      <c r="G34" s="455"/>
      <c r="H34" s="455"/>
      <c r="I34" s="455"/>
      <c r="J34" s="455"/>
    </row>
    <row r="35" ht="9.75" customHeight="1"/>
    <row r="36" spans="1:10" ht="12.75">
      <c r="A36" s="239">
        <v>4</v>
      </c>
      <c r="B36" s="182" t="s">
        <v>151</v>
      </c>
      <c r="C36" s="182"/>
      <c r="D36" s="255">
        <v>1</v>
      </c>
      <c r="E36" s="453" t="s">
        <v>580</v>
      </c>
      <c r="F36" s="453"/>
      <c r="G36" s="453"/>
      <c r="H36" s="453"/>
      <c r="I36" s="453"/>
      <c r="J36" s="453"/>
    </row>
    <row r="37" spans="1:10" ht="12.75">
      <c r="A37" s="177"/>
      <c r="B37" s="177"/>
      <c r="C37" s="177"/>
      <c r="D37" s="204">
        <v>2</v>
      </c>
      <c r="E37" s="436" t="s">
        <v>581</v>
      </c>
      <c r="F37" s="436"/>
      <c r="G37" s="436"/>
      <c r="H37" s="436"/>
      <c r="I37" s="436"/>
      <c r="J37" s="436"/>
    </row>
    <row r="38" spans="1:10" ht="12.75">
      <c r="A38" s="177"/>
      <c r="B38" s="177"/>
      <c r="C38" s="177"/>
      <c r="D38" s="204">
        <v>3</v>
      </c>
      <c r="E38" s="436" t="s">
        <v>582</v>
      </c>
      <c r="F38" s="436"/>
      <c r="G38" s="436"/>
      <c r="H38" s="436"/>
      <c r="I38" s="436"/>
      <c r="J38" s="436"/>
    </row>
    <row r="39" spans="1:10" ht="12.75">
      <c r="A39" s="177"/>
      <c r="B39" s="177"/>
      <c r="C39" s="177"/>
      <c r="D39" s="184" t="s">
        <v>149</v>
      </c>
      <c r="E39" s="422"/>
      <c r="F39" s="422"/>
      <c r="G39" s="422"/>
      <c r="H39" s="422"/>
      <c r="I39" s="422"/>
      <c r="J39" s="422"/>
    </row>
    <row r="40" spans="1:10" ht="12.75">
      <c r="A40" s="177"/>
      <c r="B40" s="177"/>
      <c r="C40" s="177"/>
      <c r="D40" s="184" t="s">
        <v>115</v>
      </c>
      <c r="E40" s="422"/>
      <c r="F40" s="422"/>
      <c r="G40" s="422"/>
      <c r="H40" s="422"/>
      <c r="I40" s="422"/>
      <c r="J40" s="422"/>
    </row>
    <row r="41" spans="1:10" ht="12.75">
      <c r="A41" s="177"/>
      <c r="B41" s="177"/>
      <c r="C41" s="177"/>
      <c r="D41" s="184" t="s">
        <v>260</v>
      </c>
      <c r="E41" s="465"/>
      <c r="F41" s="465"/>
      <c r="G41" s="465"/>
      <c r="H41" s="465"/>
      <c r="I41" s="465"/>
      <c r="J41" s="465"/>
    </row>
    <row r="42" spans="1:10" ht="12.75">
      <c r="A42" s="185"/>
      <c r="B42" s="185"/>
      <c r="C42" s="185"/>
      <c r="D42" s="186" t="s">
        <v>150</v>
      </c>
      <c r="E42" s="419"/>
      <c r="F42" s="419"/>
      <c r="G42" s="419"/>
      <c r="H42" s="419"/>
      <c r="I42" s="419"/>
      <c r="J42" s="419"/>
    </row>
    <row r="43" ht="9.75" customHeight="1"/>
    <row r="44" spans="1:10" ht="12.75">
      <c r="A44" s="239">
        <v>5</v>
      </c>
      <c r="B44" s="182" t="s">
        <v>152</v>
      </c>
      <c r="C44" s="182"/>
      <c r="D44" s="191">
        <v>1</v>
      </c>
      <c r="E44" s="457" t="str">
        <f>'PLEASE FILL IN HERE FIRST!!!'!B53</f>
        <v>Men's Singles (MS)</v>
      </c>
      <c r="F44" s="457"/>
      <c r="G44" s="258" t="str">
        <f>'PLEASE FILL IN HERE FIRST!!!'!A53</f>
        <v>mandatory event</v>
      </c>
      <c r="H44" s="485">
        <f>IF('PLEASE FILL IN HERE FIRST!!!'!A61="optional event","For Super Series U21 Singles are OPTIONAL. Do you want to have U21 Singles Events for your tournament? If YES, the U21 event has to be played on day 1 and day 2 of the tournament and will be played only with the TOP 31 U21 entered players + 1 host player)","")</f>
      </c>
      <c r="I44" s="485"/>
      <c r="J44" s="240"/>
    </row>
    <row r="45" spans="1:10" ht="12.75">
      <c r="A45" s="177"/>
      <c r="B45" s="177"/>
      <c r="C45" s="177"/>
      <c r="D45" s="177">
        <v>2</v>
      </c>
      <c r="E45" s="438" t="str">
        <f>'PLEASE FILL IN HERE FIRST!!!'!B55</f>
        <v>Women's Singles (WS)</v>
      </c>
      <c r="F45" s="439"/>
      <c r="G45" s="261" t="str">
        <f>'PLEASE FILL IN HERE FIRST!!!'!A55</f>
        <v>mandatory event</v>
      </c>
      <c r="H45" s="486"/>
      <c r="I45" s="486"/>
      <c r="J45" s="203"/>
    </row>
    <row r="46" spans="1:10" ht="12.75">
      <c r="A46" s="489" t="s">
        <v>556</v>
      </c>
      <c r="B46" s="489"/>
      <c r="C46" s="489"/>
      <c r="D46" s="177">
        <v>3</v>
      </c>
      <c r="E46" s="421" t="str">
        <f>'PLEASE FILL IN HERE FIRST!!!'!B57</f>
        <v>Men's Doubles (MD)</v>
      </c>
      <c r="F46" s="421"/>
      <c r="G46" s="230" t="str">
        <f>'PLEASE FILL IN HERE FIRST!!!'!A57</f>
        <v>mandatory event</v>
      </c>
      <c r="H46" s="486"/>
      <c r="I46" s="486"/>
      <c r="J46" s="93"/>
    </row>
    <row r="47" spans="1:10" ht="12.75" customHeight="1">
      <c r="A47" s="489"/>
      <c r="B47" s="489"/>
      <c r="C47" s="489"/>
      <c r="D47" s="177">
        <v>4</v>
      </c>
      <c r="E47" s="421" t="str">
        <f>'PLEASE FILL IN HERE FIRST!!!'!B59</f>
        <v>Women's Doubles (WD)</v>
      </c>
      <c r="F47" s="421"/>
      <c r="G47" s="230" t="str">
        <f>'PLEASE FILL IN HERE FIRST!!!'!A57</f>
        <v>mandatory event</v>
      </c>
      <c r="H47" s="486"/>
      <c r="I47" s="486"/>
      <c r="J47" s="462" t="s">
        <v>559</v>
      </c>
    </row>
    <row r="48" spans="1:10" ht="12.75" customHeight="1">
      <c r="A48" s="177"/>
      <c r="B48" s="177"/>
      <c r="C48" s="177"/>
      <c r="D48" s="177">
        <v>5</v>
      </c>
      <c r="E48" s="446" t="str">
        <f>IF('PLEASE FILL IN HERE FIRST!!!'!A61="mandatory event",'PLEASE FILL IN HERE FIRST!!!'!B61,IF('PLEASE FILL IN HERE FIRST!!!'!A61="confirmed event",'PLEASE FILL IN HERE FIRST!!!'!B61,IF($J$47="Yes",'PLEASE FILL IN HERE FIRST!!!'!B61,"")))</f>
        <v>U21 Men's Singles (U21 MS)</v>
      </c>
      <c r="F48" s="446"/>
      <c r="G48" s="224" t="str">
        <f>IF('PLEASE FILL IN HERE FIRST!!!'!A61="mandatory event","mandatory event",IF('PLEASE FILL IN HERE FIRST!!!'!A61="confirmed event","confirmed event",IF(Prospectus!J47="Yes","confirmed event","")))</f>
        <v>mandatory event</v>
      </c>
      <c r="H48" s="486"/>
      <c r="I48" s="486"/>
      <c r="J48" s="462"/>
    </row>
    <row r="49" spans="1:10" ht="12.75">
      <c r="A49" s="177"/>
      <c r="B49" s="177"/>
      <c r="C49" s="177"/>
      <c r="D49" s="177">
        <v>6</v>
      </c>
      <c r="E49" s="446" t="str">
        <f>IF('PLEASE FILL IN HERE FIRST!!!'!A63="mandatory event",'PLEASE FILL IN HERE FIRST!!!'!B63,IF('PLEASE FILL IN HERE FIRST!!!'!A63="confirmed event",'PLEASE FILL IN HERE FIRST!!!'!B63,IF($J$47="Yes",'PLEASE FILL IN HERE FIRST!!!'!B63,"")))</f>
        <v>U21 Women's Singles (U21 WS)</v>
      </c>
      <c r="F49" s="446"/>
      <c r="G49" s="224" t="str">
        <f>IF('PLEASE FILL IN HERE FIRST!!!'!A63="mandatory event","mandatory event",IF(Prospectus!J47="Yes","confirmed event",""))</f>
        <v>mandatory event</v>
      </c>
      <c r="H49" s="486"/>
      <c r="I49" s="486"/>
      <c r="J49" s="462"/>
    </row>
    <row r="50" spans="1:10" ht="12.75">
      <c r="A50" s="185"/>
      <c r="B50" s="185"/>
      <c r="C50" s="185"/>
      <c r="D50" s="193"/>
      <c r="E50" s="460" t="s">
        <v>562</v>
      </c>
      <c r="F50" s="460"/>
      <c r="G50" s="460"/>
      <c r="H50" s="460"/>
      <c r="I50" s="460"/>
      <c r="J50" s="460"/>
    </row>
    <row r="51" ht="9.75" customHeight="1"/>
    <row r="52" spans="1:10" ht="12.75">
      <c r="A52" s="241">
        <v>6</v>
      </c>
      <c r="B52" s="194" t="s">
        <v>153</v>
      </c>
      <c r="C52" s="194"/>
      <c r="D52" s="415"/>
      <c r="E52" s="407" t="s">
        <v>261</v>
      </c>
      <c r="F52" s="416"/>
      <c r="G52" s="416"/>
      <c r="H52" s="195"/>
      <c r="I52" s="195"/>
      <c r="J52" s="195"/>
    </row>
    <row r="53" ht="9.75" customHeight="1"/>
    <row r="54" spans="1:10" ht="12.75">
      <c r="A54" s="241">
        <v>7</v>
      </c>
      <c r="B54" s="194" t="s">
        <v>154</v>
      </c>
      <c r="C54" s="194"/>
      <c r="D54" s="415"/>
      <c r="E54" s="407" t="s">
        <v>261</v>
      </c>
      <c r="F54" s="416"/>
      <c r="G54" s="416"/>
      <c r="H54" s="195"/>
      <c r="I54" s="195"/>
      <c r="J54" s="195"/>
    </row>
    <row r="55" ht="9.75" customHeight="1"/>
    <row r="56" spans="1:10" ht="12.75">
      <c r="A56" s="239">
        <v>8</v>
      </c>
      <c r="B56" s="182" t="s">
        <v>178</v>
      </c>
      <c r="C56" s="182"/>
      <c r="D56" s="191"/>
      <c r="E56" s="243" t="s">
        <v>155</v>
      </c>
      <c r="F56" s="240"/>
      <c r="G56" s="386">
        <v>42388</v>
      </c>
      <c r="H56" s="244" t="s">
        <v>156</v>
      </c>
      <c r="I56" s="387">
        <v>0.5</v>
      </c>
      <c r="J56" s="240" t="s">
        <v>157</v>
      </c>
    </row>
    <row r="57" spans="1:10" ht="12.75">
      <c r="A57" s="177"/>
      <c r="B57" s="177"/>
      <c r="C57" s="177"/>
      <c r="D57" s="177"/>
      <c r="E57" s="242" t="s">
        <v>156</v>
      </c>
      <c r="F57" s="443" t="s">
        <v>583</v>
      </c>
      <c r="G57" s="443"/>
      <c r="H57" s="443"/>
      <c r="I57" s="443"/>
      <c r="J57" s="443"/>
    </row>
    <row r="58" spans="1:10" ht="12.75">
      <c r="A58" s="185"/>
      <c r="B58" s="460" t="s">
        <v>179</v>
      </c>
      <c r="C58" s="460"/>
      <c r="D58" s="460"/>
      <c r="E58" s="460"/>
      <c r="F58" s="460"/>
      <c r="G58" s="460"/>
      <c r="H58" s="460"/>
      <c r="I58" s="460"/>
      <c r="J58" s="460"/>
    </row>
    <row r="59" spans="5:10" ht="9.75" customHeight="1">
      <c r="E59" s="93"/>
      <c r="F59" s="93"/>
      <c r="G59" s="93"/>
      <c r="H59" s="93"/>
      <c r="I59" s="93"/>
      <c r="J59" s="93"/>
    </row>
    <row r="60" spans="1:10" ht="12.75">
      <c r="A60" s="239">
        <v>9</v>
      </c>
      <c r="B60" s="182" t="s">
        <v>224</v>
      </c>
      <c r="C60" s="461" t="s">
        <v>23</v>
      </c>
      <c r="D60" s="461"/>
      <c r="E60" s="262">
        <v>17</v>
      </c>
      <c r="F60" s="458" t="s">
        <v>328</v>
      </c>
      <c r="G60" s="458"/>
      <c r="H60" s="197" t="s">
        <v>94</v>
      </c>
      <c r="I60" s="404" t="s">
        <v>476</v>
      </c>
      <c r="J60" s="395" t="s">
        <v>517</v>
      </c>
    </row>
    <row r="61" spans="1:10" ht="12.75">
      <c r="A61" s="198"/>
      <c r="B61" s="198"/>
      <c r="C61" s="199"/>
      <c r="D61" s="184" t="s">
        <v>24</v>
      </c>
      <c r="E61" s="270">
        <v>12</v>
      </c>
      <c r="F61" s="447" t="s">
        <v>328</v>
      </c>
      <c r="G61" s="448"/>
      <c r="H61" s="154" t="s">
        <v>94</v>
      </c>
      <c r="I61" s="154"/>
      <c r="J61" s="154"/>
    </row>
    <row r="62" spans="1:10" ht="12.75">
      <c r="A62" s="177"/>
      <c r="B62" s="177"/>
      <c r="C62" s="184"/>
      <c r="D62" s="184" t="s">
        <v>158</v>
      </c>
      <c r="E62" s="245"/>
      <c r="F62" s="437" t="s">
        <v>241</v>
      </c>
      <c r="G62" s="437"/>
      <c r="H62" s="154" t="s">
        <v>95</v>
      </c>
      <c r="I62" s="154"/>
      <c r="J62" s="154"/>
    </row>
    <row r="63" spans="1:10" ht="12.75">
      <c r="A63" s="185"/>
      <c r="B63" s="185"/>
      <c r="C63" s="185"/>
      <c r="D63" s="186" t="s">
        <v>159</v>
      </c>
      <c r="E63" s="246"/>
      <c r="F63" s="459" t="s">
        <v>281</v>
      </c>
      <c r="G63" s="459"/>
      <c r="H63" s="276" t="s">
        <v>584</v>
      </c>
      <c r="I63" s="200"/>
      <c r="J63" s="200"/>
    </row>
    <row r="64" ht="9.75" customHeight="1"/>
    <row r="65" spans="1:10" ht="12.75">
      <c r="A65" s="239">
        <v>10</v>
      </c>
      <c r="B65" s="182" t="s">
        <v>160</v>
      </c>
      <c r="C65" s="182"/>
      <c r="D65" s="191"/>
      <c r="E65" s="192" t="s">
        <v>161</v>
      </c>
      <c r="F65" s="192"/>
      <c r="G65" s="269">
        <f>'PLEASE FILL IN HERE FIRST!!!'!B41</f>
        <v>70000</v>
      </c>
      <c r="H65" s="192"/>
      <c r="I65" s="192"/>
      <c r="J65" s="192"/>
    </row>
    <row r="66" spans="1:10" ht="12.75">
      <c r="A66" s="185"/>
      <c r="B66" s="256" t="s">
        <v>162</v>
      </c>
      <c r="C66" s="193"/>
      <c r="D66" s="185"/>
      <c r="E66" s="196" t="s">
        <v>163</v>
      </c>
      <c r="F66" s="196"/>
      <c r="G66" s="266">
        <v>0</v>
      </c>
      <c r="H66" s="201" t="s">
        <v>164</v>
      </c>
      <c r="I66" s="196"/>
      <c r="J66" s="196"/>
    </row>
    <row r="67" spans="1:10" ht="9.75" customHeight="1">
      <c r="A67" s="93"/>
      <c r="B67" s="93"/>
      <c r="C67" s="93"/>
      <c r="D67" s="93"/>
      <c r="E67" s="93"/>
      <c r="F67" s="93"/>
      <c r="G67" s="93"/>
      <c r="H67" s="93"/>
      <c r="I67" s="93"/>
      <c r="J67" s="93"/>
    </row>
    <row r="68" spans="1:10" ht="12.75">
      <c r="A68" s="239">
        <v>11</v>
      </c>
      <c r="B68" s="182" t="s">
        <v>165</v>
      </c>
      <c r="C68" s="182"/>
      <c r="D68" s="249" t="s">
        <v>138</v>
      </c>
      <c r="E68" s="444" t="s">
        <v>271</v>
      </c>
      <c r="F68" s="444"/>
      <c r="G68" s="444"/>
      <c r="H68" s="444"/>
      <c r="I68" s="444"/>
      <c r="J68" s="444"/>
    </row>
    <row r="69" spans="1:10" ht="12.75">
      <c r="A69" s="198"/>
      <c r="B69" s="198"/>
      <c r="C69" s="198"/>
      <c r="D69" s="250"/>
      <c r="E69" s="445" t="s">
        <v>272</v>
      </c>
      <c r="F69" s="445"/>
      <c r="G69" s="445"/>
      <c r="H69" s="445"/>
      <c r="I69" s="445"/>
      <c r="J69" s="445"/>
    </row>
    <row r="70" spans="1:10" ht="12.75">
      <c r="A70" s="198"/>
      <c r="B70" s="198"/>
      <c r="C70" s="198"/>
      <c r="D70" s="250"/>
      <c r="E70" s="445" t="s">
        <v>269</v>
      </c>
      <c r="F70" s="445"/>
      <c r="G70" s="445"/>
      <c r="H70" s="445"/>
      <c r="I70" s="445"/>
      <c r="J70" s="445"/>
    </row>
    <row r="71" spans="1:10" ht="12.75" customHeight="1">
      <c r="A71" s="198"/>
      <c r="B71" s="198"/>
      <c r="C71" s="198"/>
      <c r="D71" s="250"/>
      <c r="E71" s="445" t="s">
        <v>268</v>
      </c>
      <c r="F71" s="445"/>
      <c r="G71" s="445"/>
      <c r="H71" s="445"/>
      <c r="I71" s="445"/>
      <c r="J71" s="445"/>
    </row>
    <row r="72" spans="1:10" ht="4.5" customHeight="1">
      <c r="A72" s="198"/>
      <c r="B72" s="198"/>
      <c r="C72" s="198"/>
      <c r="D72" s="250"/>
      <c r="E72" s="442"/>
      <c r="F72" s="442"/>
      <c r="G72" s="442"/>
      <c r="H72" s="442"/>
      <c r="I72" s="442"/>
      <c r="J72" s="442"/>
    </row>
    <row r="73" spans="1:10" ht="12.75">
      <c r="A73" s="177"/>
      <c r="B73" s="176"/>
      <c r="C73" s="177"/>
      <c r="D73" s="464" t="s">
        <v>604</v>
      </c>
      <c r="E73" s="203" t="s">
        <v>408</v>
      </c>
      <c r="F73" s="203"/>
      <c r="G73" s="203"/>
      <c r="H73" s="203"/>
      <c r="I73" s="380">
        <f>'PLEASE FILL IN HERE FIRST!!!'!B47</f>
        <v>150</v>
      </c>
      <c r="J73" s="261" t="str">
        <f>'PLEASE FILL IN HERE FIRST!!!'!B43</f>
        <v>Euro €</v>
      </c>
    </row>
    <row r="74" spans="1:10" ht="12.75">
      <c r="A74" s="177"/>
      <c r="B74" s="176"/>
      <c r="C74" s="177"/>
      <c r="D74" s="464"/>
      <c r="E74" s="463" t="s">
        <v>409</v>
      </c>
      <c r="F74" s="463"/>
      <c r="G74" s="463"/>
      <c r="H74" s="463"/>
      <c r="I74" s="380">
        <f>'PLEASE FILL IN HERE FIRST!!!'!B49</f>
        <v>150</v>
      </c>
      <c r="J74" s="261" t="str">
        <f>'PLEASE FILL IN HERE FIRST!!!'!B43</f>
        <v>Euro €</v>
      </c>
    </row>
    <row r="75" spans="1:10" ht="12.75" customHeight="1">
      <c r="A75" s="177"/>
      <c r="B75" s="222"/>
      <c r="C75" s="452" t="s">
        <v>267</v>
      </c>
      <c r="D75" s="452"/>
      <c r="E75" s="449"/>
      <c r="F75" s="449"/>
      <c r="G75" s="449"/>
      <c r="H75" s="449"/>
      <c r="I75" s="449"/>
      <c r="J75" s="449"/>
    </row>
    <row r="76" spans="1:10" ht="12.75">
      <c r="A76" s="177"/>
      <c r="B76" s="222"/>
      <c r="C76" s="452"/>
      <c r="D76" s="452"/>
      <c r="E76" s="450"/>
      <c r="F76" s="450"/>
      <c r="G76" s="450"/>
      <c r="H76" s="450"/>
      <c r="I76" s="450"/>
      <c r="J76" s="450"/>
    </row>
    <row r="77" spans="1:10" ht="12.75">
      <c r="A77" s="177"/>
      <c r="B77" s="222"/>
      <c r="C77" s="452"/>
      <c r="D77" s="452"/>
      <c r="E77" s="450"/>
      <c r="F77" s="450"/>
      <c r="G77" s="450"/>
      <c r="H77" s="450"/>
      <c r="I77" s="450"/>
      <c r="J77" s="450"/>
    </row>
    <row r="78" spans="1:10" ht="12.75">
      <c r="A78" s="177"/>
      <c r="B78" s="222"/>
      <c r="C78" s="452"/>
      <c r="D78" s="452"/>
      <c r="E78" s="450"/>
      <c r="F78" s="450"/>
      <c r="G78" s="450"/>
      <c r="H78" s="450"/>
      <c r="I78" s="450"/>
      <c r="J78" s="450"/>
    </row>
    <row r="79" spans="1:10" ht="12.75">
      <c r="A79" s="177"/>
      <c r="B79" s="177"/>
      <c r="C79" s="452"/>
      <c r="D79" s="452"/>
      <c r="E79" s="451"/>
      <c r="F79" s="451"/>
      <c r="G79" s="451"/>
      <c r="H79" s="451"/>
      <c r="I79" s="451"/>
      <c r="J79" s="451"/>
    </row>
    <row r="80" spans="1:10" ht="12.75">
      <c r="A80" s="191"/>
      <c r="B80" s="191"/>
      <c r="C80" s="191"/>
      <c r="D80" s="249" t="s">
        <v>139</v>
      </c>
      <c r="E80" s="436" t="s">
        <v>585</v>
      </c>
      <c r="F80" s="436"/>
      <c r="G80" s="436"/>
      <c r="H80" s="436"/>
      <c r="I80" s="436"/>
      <c r="J80" s="436"/>
    </row>
    <row r="81" spans="1:10" ht="12.75">
      <c r="A81" s="177"/>
      <c r="B81" s="177"/>
      <c r="C81" s="177"/>
      <c r="D81" s="184" t="s">
        <v>166</v>
      </c>
      <c r="E81" s="436" t="s">
        <v>586</v>
      </c>
      <c r="F81" s="436"/>
      <c r="G81" s="436"/>
      <c r="H81" s="436"/>
      <c r="I81" s="436"/>
      <c r="J81" s="436"/>
    </row>
    <row r="82" spans="1:10" ht="12.75">
      <c r="A82" s="177"/>
      <c r="B82" s="177"/>
      <c r="C82" s="177"/>
      <c r="D82" s="184" t="s">
        <v>166</v>
      </c>
      <c r="E82" s="436" t="s">
        <v>587</v>
      </c>
      <c r="F82" s="436"/>
      <c r="G82" s="436"/>
      <c r="H82" s="436"/>
      <c r="I82" s="436"/>
      <c r="J82" s="436"/>
    </row>
    <row r="83" spans="1:10" ht="12.75">
      <c r="A83" s="177"/>
      <c r="B83" s="177"/>
      <c r="C83" s="177"/>
      <c r="D83" s="184" t="s">
        <v>167</v>
      </c>
      <c r="E83" s="441" t="s">
        <v>588</v>
      </c>
      <c r="F83" s="441"/>
      <c r="G83" s="441"/>
      <c r="H83" s="441"/>
      <c r="I83" s="441"/>
      <c r="J83" s="441"/>
    </row>
    <row r="84" spans="1:10" ht="12.75">
      <c r="A84" s="177"/>
      <c r="B84" s="177"/>
      <c r="C84" s="177"/>
      <c r="D84" s="184" t="s">
        <v>168</v>
      </c>
      <c r="E84" s="441" t="s">
        <v>589</v>
      </c>
      <c r="F84" s="441"/>
      <c r="G84" s="441"/>
      <c r="H84" s="441"/>
      <c r="I84" s="441"/>
      <c r="J84" s="441"/>
    </row>
    <row r="85" spans="1:10" ht="12.75">
      <c r="A85" s="177"/>
      <c r="B85" s="177"/>
      <c r="C85" s="177"/>
      <c r="D85" s="184" t="s">
        <v>150</v>
      </c>
      <c r="E85" s="440" t="s">
        <v>590</v>
      </c>
      <c r="F85" s="440"/>
      <c r="G85" s="440"/>
      <c r="H85" s="440"/>
      <c r="I85" s="440"/>
      <c r="J85" s="440"/>
    </row>
    <row r="86" spans="1:10" ht="12.75">
      <c r="A86" s="177"/>
      <c r="B86" s="177"/>
      <c r="C86" s="177"/>
      <c r="D86" s="177"/>
      <c r="E86" s="423" t="s">
        <v>169</v>
      </c>
      <c r="F86" s="423"/>
      <c r="G86" s="423"/>
      <c r="H86" s="267">
        <v>165</v>
      </c>
      <c r="I86" s="247" t="str">
        <f>'PLEASE FILL IN HERE FIRST!!!'!B43</f>
        <v>Euro €</v>
      </c>
      <c r="J86" s="203"/>
    </row>
    <row r="87" spans="1:10" ht="12.75">
      <c r="A87" s="177"/>
      <c r="B87" s="177"/>
      <c r="C87" s="177"/>
      <c r="D87" s="177"/>
      <c r="E87" s="423" t="s">
        <v>170</v>
      </c>
      <c r="F87" s="423"/>
      <c r="G87" s="423"/>
      <c r="H87" s="267">
        <v>140</v>
      </c>
      <c r="I87" s="247" t="str">
        <f>'PLEASE FILL IN HERE FIRST!!!'!B43</f>
        <v>Euro €</v>
      </c>
      <c r="J87" s="203"/>
    </row>
    <row r="88" spans="1:10" ht="15" customHeight="1">
      <c r="A88" s="177"/>
      <c r="B88" s="177"/>
      <c r="C88" s="177"/>
      <c r="D88" s="204"/>
      <c r="E88" s="426" t="s">
        <v>407</v>
      </c>
      <c r="F88" s="426"/>
      <c r="G88" s="426"/>
      <c r="H88" s="426"/>
      <c r="I88" s="426"/>
      <c r="J88" s="426"/>
    </row>
    <row r="89" spans="1:10" ht="12.75">
      <c r="A89" s="177"/>
      <c r="B89" s="177"/>
      <c r="C89" s="177"/>
      <c r="D89" s="204"/>
      <c r="E89" s="205" t="s">
        <v>257</v>
      </c>
      <c r="F89" s="205"/>
      <c r="G89" s="205"/>
      <c r="H89" s="205"/>
      <c r="I89" s="205"/>
      <c r="J89" s="205"/>
    </row>
    <row r="90" spans="1:11" ht="12.75">
      <c r="A90" s="177"/>
      <c r="B90" s="177"/>
      <c r="C90" s="177"/>
      <c r="D90" s="204"/>
      <c r="E90" s="427" t="s">
        <v>258</v>
      </c>
      <c r="F90" s="427"/>
      <c r="G90" s="427"/>
      <c r="H90" s="427"/>
      <c r="I90" s="427"/>
      <c r="J90" s="427"/>
      <c r="K90" s="427"/>
    </row>
    <row r="91" spans="1:11" ht="12.75">
      <c r="A91" s="177"/>
      <c r="B91" s="177"/>
      <c r="C91" s="177"/>
      <c r="D91" s="204"/>
      <c r="E91" s="427" t="s">
        <v>259</v>
      </c>
      <c r="F91" s="427"/>
      <c r="G91" s="427"/>
      <c r="H91" s="427"/>
      <c r="I91" s="427"/>
      <c r="J91" s="427"/>
      <c r="K91" s="427"/>
    </row>
    <row r="92" spans="1:10" ht="12.75" customHeight="1">
      <c r="A92" s="177"/>
      <c r="B92" s="222"/>
      <c r="C92" s="433" t="s">
        <v>267</v>
      </c>
      <c r="D92" s="433"/>
      <c r="E92" s="431" t="s">
        <v>605</v>
      </c>
      <c r="F92" s="432"/>
      <c r="G92" s="432"/>
      <c r="H92" s="432"/>
      <c r="I92" s="432"/>
      <c r="J92" s="432"/>
    </row>
    <row r="93" spans="1:10" ht="12.75">
      <c r="A93" s="177"/>
      <c r="B93" s="237"/>
      <c r="C93" s="433"/>
      <c r="D93" s="433"/>
      <c r="E93" s="432"/>
      <c r="F93" s="432"/>
      <c r="G93" s="432"/>
      <c r="H93" s="432"/>
      <c r="I93" s="432"/>
      <c r="J93" s="432"/>
    </row>
    <row r="94" spans="1:10" ht="12.75">
      <c r="A94" s="177"/>
      <c r="B94" s="237"/>
      <c r="C94" s="433"/>
      <c r="D94" s="433"/>
      <c r="E94" s="432"/>
      <c r="F94" s="432"/>
      <c r="G94" s="432"/>
      <c r="H94" s="432"/>
      <c r="I94" s="432"/>
      <c r="J94" s="432"/>
    </row>
    <row r="95" spans="1:10" ht="12.75">
      <c r="A95" s="177"/>
      <c r="B95" s="237"/>
      <c r="C95" s="433"/>
      <c r="D95" s="433"/>
      <c r="E95" s="432"/>
      <c r="F95" s="432"/>
      <c r="G95" s="432"/>
      <c r="H95" s="432"/>
      <c r="I95" s="432"/>
      <c r="J95" s="432"/>
    </row>
    <row r="96" spans="1:10" ht="12.75">
      <c r="A96" s="185"/>
      <c r="B96" s="185"/>
      <c r="C96" s="434"/>
      <c r="D96" s="434"/>
      <c r="E96" s="432"/>
      <c r="F96" s="432"/>
      <c r="G96" s="432"/>
      <c r="H96" s="432"/>
      <c r="I96" s="432"/>
      <c r="J96" s="432"/>
    </row>
    <row r="97" spans="1:10" ht="4.5" customHeight="1">
      <c r="A97" s="93"/>
      <c r="B97" s="93"/>
      <c r="C97" s="93"/>
      <c r="D97" s="93"/>
      <c r="E97" s="93"/>
      <c r="F97" s="93"/>
      <c r="G97" s="93"/>
      <c r="H97" s="93"/>
      <c r="I97" s="93"/>
      <c r="J97" s="93"/>
    </row>
    <row r="98" spans="1:10" ht="12.75">
      <c r="A98" s="239">
        <v>11</v>
      </c>
      <c r="B98" s="182" t="s">
        <v>165</v>
      </c>
      <c r="C98" s="191"/>
      <c r="D98" s="249" t="s">
        <v>140</v>
      </c>
      <c r="E98" s="436" t="s">
        <v>591</v>
      </c>
      <c r="F98" s="436"/>
      <c r="G98" s="436"/>
      <c r="H98" s="436"/>
      <c r="I98" s="436"/>
      <c r="J98" s="436"/>
    </row>
    <row r="99" spans="1:10" ht="12.75">
      <c r="A99" s="177"/>
      <c r="B99" s="177"/>
      <c r="C99" s="177"/>
      <c r="D99" s="184" t="s">
        <v>166</v>
      </c>
      <c r="E99" s="436" t="s">
        <v>586</v>
      </c>
      <c r="F99" s="436"/>
      <c r="G99" s="436"/>
      <c r="H99" s="436"/>
      <c r="I99" s="436"/>
      <c r="J99" s="436"/>
    </row>
    <row r="100" spans="1:10" ht="12.75">
      <c r="A100" s="177"/>
      <c r="B100" s="177"/>
      <c r="C100" s="177"/>
      <c r="D100" s="184" t="s">
        <v>166</v>
      </c>
      <c r="E100" s="436" t="s">
        <v>587</v>
      </c>
      <c r="F100" s="436"/>
      <c r="G100" s="436"/>
      <c r="H100" s="436"/>
      <c r="I100" s="436"/>
      <c r="J100" s="436"/>
    </row>
    <row r="101" spans="1:10" ht="12.75">
      <c r="A101" s="177"/>
      <c r="B101" s="177"/>
      <c r="C101" s="177"/>
      <c r="D101" s="184" t="s">
        <v>167</v>
      </c>
      <c r="E101" s="441" t="s">
        <v>588</v>
      </c>
      <c r="F101" s="441"/>
      <c r="G101" s="441"/>
      <c r="H101" s="441"/>
      <c r="I101" s="441"/>
      <c r="J101" s="441"/>
    </row>
    <row r="102" spans="1:10" ht="12.75">
      <c r="A102" s="177"/>
      <c r="B102" s="177"/>
      <c r="C102" s="177"/>
      <c r="D102" s="184" t="s">
        <v>168</v>
      </c>
      <c r="E102" s="441" t="s">
        <v>589</v>
      </c>
      <c r="F102" s="441"/>
      <c r="G102" s="441"/>
      <c r="H102" s="441"/>
      <c r="I102" s="441"/>
      <c r="J102" s="441"/>
    </row>
    <row r="103" spans="1:10" ht="12.75">
      <c r="A103" s="177"/>
      <c r="B103" s="177"/>
      <c r="C103" s="177"/>
      <c r="D103" s="184" t="s">
        <v>150</v>
      </c>
      <c r="E103" s="440" t="s">
        <v>590</v>
      </c>
      <c r="F103" s="440"/>
      <c r="G103" s="440"/>
      <c r="H103" s="440"/>
      <c r="I103" s="440"/>
      <c r="J103" s="440"/>
    </row>
    <row r="104" spans="1:10" ht="12.75">
      <c r="A104" s="177"/>
      <c r="B104" s="177"/>
      <c r="C104" s="177"/>
      <c r="D104" s="177"/>
      <c r="E104" s="93" t="s">
        <v>169</v>
      </c>
      <c r="F104" s="93"/>
      <c r="G104" s="93"/>
      <c r="H104" s="267">
        <v>130</v>
      </c>
      <c r="I104" s="247" t="str">
        <f>'PLEASE FILL IN HERE FIRST!!!'!B43</f>
        <v>Euro €</v>
      </c>
      <c r="J104" s="203"/>
    </row>
    <row r="105" spans="1:10" ht="12.75">
      <c r="A105" s="177"/>
      <c r="B105" s="177"/>
      <c r="C105" s="177"/>
      <c r="D105" s="177"/>
      <c r="E105" s="93" t="s">
        <v>170</v>
      </c>
      <c r="F105" s="93"/>
      <c r="G105" s="93"/>
      <c r="H105" s="267">
        <v>110</v>
      </c>
      <c r="I105" s="247" t="str">
        <f>'PLEASE FILL IN HERE FIRST!!!'!B43</f>
        <v>Euro €</v>
      </c>
      <c r="J105" s="203"/>
    </row>
    <row r="106" spans="1:11" ht="12.75">
      <c r="A106" s="177"/>
      <c r="B106" s="177"/>
      <c r="C106" s="177"/>
      <c r="D106" s="204"/>
      <c r="E106" s="273" t="s">
        <v>407</v>
      </c>
      <c r="F106" s="205"/>
      <c r="G106" s="205"/>
      <c r="H106" s="205"/>
      <c r="I106" s="205"/>
      <c r="J106" s="205"/>
      <c r="K106" s="257"/>
    </row>
    <row r="107" spans="1:10" ht="12.75">
      <c r="A107" s="177"/>
      <c r="B107" s="177"/>
      <c r="C107" s="177"/>
      <c r="D107" s="204"/>
      <c r="E107" s="428" t="s">
        <v>257</v>
      </c>
      <c r="F107" s="428"/>
      <c r="G107" s="428"/>
      <c r="H107" s="428"/>
      <c r="I107" s="428"/>
      <c r="J107" s="428"/>
    </row>
    <row r="108" spans="1:10" ht="12.75">
      <c r="A108" s="177"/>
      <c r="B108" s="177"/>
      <c r="C108" s="177"/>
      <c r="D108" s="204"/>
      <c r="E108" s="428" t="s">
        <v>258</v>
      </c>
      <c r="F108" s="428"/>
      <c r="G108" s="428"/>
      <c r="H108" s="428"/>
      <c r="I108" s="428"/>
      <c r="J108" s="428"/>
    </row>
    <row r="109" spans="1:11" ht="12.75">
      <c r="A109" s="177"/>
      <c r="B109" s="177"/>
      <c r="C109" s="177"/>
      <c r="D109" s="204"/>
      <c r="E109" s="428" t="s">
        <v>259</v>
      </c>
      <c r="F109" s="428"/>
      <c r="G109" s="428"/>
      <c r="H109" s="428"/>
      <c r="I109" s="428"/>
      <c r="J109" s="428"/>
      <c r="K109" s="257"/>
    </row>
    <row r="110" spans="1:10" ht="12.75" customHeight="1">
      <c r="A110" s="177"/>
      <c r="B110" s="222"/>
      <c r="C110" s="433" t="s">
        <v>267</v>
      </c>
      <c r="D110" s="433"/>
      <c r="E110" s="431" t="s">
        <v>605</v>
      </c>
      <c r="F110" s="432"/>
      <c r="G110" s="432"/>
      <c r="H110" s="432"/>
      <c r="I110" s="432"/>
      <c r="J110" s="432"/>
    </row>
    <row r="111" spans="1:10" ht="12.75" customHeight="1">
      <c r="A111" s="177"/>
      <c r="B111" s="237"/>
      <c r="C111" s="433"/>
      <c r="D111" s="433"/>
      <c r="E111" s="432"/>
      <c r="F111" s="432"/>
      <c r="G111" s="432"/>
      <c r="H111" s="432"/>
      <c r="I111" s="432"/>
      <c r="J111" s="432"/>
    </row>
    <row r="112" spans="1:10" ht="12.75">
      <c r="A112" s="177"/>
      <c r="B112" s="237"/>
      <c r="C112" s="433"/>
      <c r="D112" s="433"/>
      <c r="E112" s="432"/>
      <c r="F112" s="432"/>
      <c r="G112" s="432"/>
      <c r="H112" s="432"/>
      <c r="I112" s="432"/>
      <c r="J112" s="432"/>
    </row>
    <row r="113" spans="1:10" ht="12.75">
      <c r="A113" s="177"/>
      <c r="B113" s="237"/>
      <c r="C113" s="433"/>
      <c r="D113" s="433"/>
      <c r="E113" s="432"/>
      <c r="F113" s="432"/>
      <c r="G113" s="432"/>
      <c r="H113" s="432"/>
      <c r="I113" s="432"/>
      <c r="J113" s="432"/>
    </row>
    <row r="114" spans="1:10" ht="12.75">
      <c r="A114" s="185"/>
      <c r="B114" s="185"/>
      <c r="C114" s="434"/>
      <c r="D114" s="434"/>
      <c r="E114" s="432"/>
      <c r="F114" s="432"/>
      <c r="G114" s="432"/>
      <c r="H114" s="432"/>
      <c r="I114" s="432"/>
      <c r="J114" s="432"/>
    </row>
    <row r="115" spans="1:10" ht="4.5" customHeight="1">
      <c r="A115" s="93"/>
      <c r="B115" s="70"/>
      <c r="C115" s="70"/>
      <c r="D115" s="70"/>
      <c r="E115" s="70"/>
      <c r="F115" s="70"/>
      <c r="G115" s="70"/>
      <c r="H115" s="206"/>
      <c r="I115" s="207"/>
      <c r="J115" s="208"/>
    </row>
    <row r="116" spans="1:10" ht="12.75">
      <c r="A116" s="239">
        <v>12</v>
      </c>
      <c r="B116" s="182" t="s">
        <v>66</v>
      </c>
      <c r="C116" s="182"/>
      <c r="D116" s="191"/>
      <c r="E116" s="209" t="s">
        <v>15</v>
      </c>
      <c r="F116" s="456" t="s">
        <v>592</v>
      </c>
      <c r="G116" s="456"/>
      <c r="H116" s="456"/>
      <c r="I116" s="456"/>
      <c r="J116" s="456"/>
    </row>
    <row r="117" spans="1:10" ht="12.75">
      <c r="A117" s="177"/>
      <c r="B117" s="177"/>
      <c r="C117" s="177"/>
      <c r="D117" s="177"/>
      <c r="E117" s="210" t="s">
        <v>116</v>
      </c>
      <c r="F117" s="93" t="s">
        <v>68</v>
      </c>
      <c r="G117" s="211"/>
      <c r="H117" s="206"/>
      <c r="I117" s="212"/>
      <c r="J117" s="93"/>
    </row>
    <row r="118" spans="1:10" ht="12.75">
      <c r="A118" s="177"/>
      <c r="B118" s="177"/>
      <c r="C118" s="177"/>
      <c r="D118" s="177"/>
      <c r="E118" s="429" t="s">
        <v>16</v>
      </c>
      <c r="F118" s="490" t="s">
        <v>593</v>
      </c>
      <c r="G118" s="490"/>
      <c r="H118" s="490"/>
      <c r="I118" s="490"/>
      <c r="J118" s="490"/>
    </row>
    <row r="119" spans="1:10" ht="12.75">
      <c r="A119" s="177"/>
      <c r="B119" s="177"/>
      <c r="C119" s="177"/>
      <c r="D119" s="177"/>
      <c r="E119" s="429"/>
      <c r="F119" s="490"/>
      <c r="G119" s="490"/>
      <c r="H119" s="490"/>
      <c r="I119" s="490"/>
      <c r="J119" s="490"/>
    </row>
    <row r="120" spans="1:10" ht="12.75">
      <c r="A120" s="177"/>
      <c r="B120" s="177"/>
      <c r="C120" s="177"/>
      <c r="D120" s="177"/>
      <c r="E120" s="188"/>
      <c r="F120" s="93" t="s">
        <v>226</v>
      </c>
      <c r="G120" s="213"/>
      <c r="H120" s="213"/>
      <c r="I120" s="213"/>
      <c r="J120" s="213"/>
    </row>
    <row r="121" spans="1:10" ht="12.75">
      <c r="A121" s="177"/>
      <c r="B121" s="177"/>
      <c r="C121" s="177"/>
      <c r="D121" s="177"/>
      <c r="E121" s="93"/>
      <c r="F121" s="214" t="s">
        <v>83</v>
      </c>
      <c r="G121" s="215"/>
      <c r="H121" s="215"/>
      <c r="I121" s="215"/>
      <c r="J121" s="215"/>
    </row>
    <row r="122" spans="1:10" ht="12.75">
      <c r="A122" s="185"/>
      <c r="B122" s="185"/>
      <c r="C122" s="185"/>
      <c r="D122" s="185"/>
      <c r="E122" s="216"/>
      <c r="F122" s="217" t="s">
        <v>275</v>
      </c>
      <c r="G122" s="218"/>
      <c r="H122" s="218"/>
      <c r="I122" s="218"/>
      <c r="J122" s="218"/>
    </row>
    <row r="123" ht="4.5" customHeight="1"/>
    <row r="124" spans="1:10" ht="12.75">
      <c r="A124" s="239">
        <v>13</v>
      </c>
      <c r="B124" s="182" t="s">
        <v>69</v>
      </c>
      <c r="C124" s="182"/>
      <c r="D124" s="191"/>
      <c r="E124" s="192" t="s">
        <v>70</v>
      </c>
      <c r="F124" s="192"/>
      <c r="G124" s="248">
        <f>'PLEASE FILL IN HERE FIRST!!!'!B9-7</f>
        <v>42382</v>
      </c>
      <c r="H124" s="192"/>
      <c r="I124" s="192"/>
      <c r="J124" s="192"/>
    </row>
    <row r="125" spans="1:10" ht="12.75">
      <c r="A125" s="177"/>
      <c r="B125" s="177"/>
      <c r="C125" s="177"/>
      <c r="D125" s="177"/>
      <c r="E125" s="93"/>
      <c r="F125" s="93"/>
      <c r="G125" s="219"/>
      <c r="H125" s="220"/>
      <c r="I125" s="93"/>
      <c r="J125" s="93"/>
    </row>
    <row r="126" spans="1:11" ht="12.75" customHeight="1">
      <c r="A126" s="177"/>
      <c r="B126" s="222"/>
      <c r="C126" s="435" t="s">
        <v>267</v>
      </c>
      <c r="D126" s="435"/>
      <c r="E126" s="430" t="s">
        <v>552</v>
      </c>
      <c r="F126" s="430"/>
      <c r="G126" s="430"/>
      <c r="H126" s="430"/>
      <c r="I126" s="430"/>
      <c r="J126" s="430"/>
      <c r="K126" s="277"/>
    </row>
    <row r="127" spans="1:11" ht="3.75" customHeight="1">
      <c r="A127" s="177"/>
      <c r="B127" s="178"/>
      <c r="C127" s="435"/>
      <c r="D127" s="435"/>
      <c r="E127" s="430"/>
      <c r="F127" s="430"/>
      <c r="G127" s="430"/>
      <c r="H127" s="430"/>
      <c r="I127" s="430"/>
      <c r="J127" s="430"/>
      <c r="K127" s="278"/>
    </row>
    <row r="128" spans="1:11" ht="3.75" customHeight="1">
      <c r="A128" s="177"/>
      <c r="B128" s="178"/>
      <c r="C128" s="435"/>
      <c r="D128" s="435"/>
      <c r="E128" s="430"/>
      <c r="F128" s="430"/>
      <c r="G128" s="430"/>
      <c r="H128" s="430"/>
      <c r="I128" s="430"/>
      <c r="J128" s="430"/>
      <c r="K128" s="278"/>
    </row>
    <row r="129" spans="1:11" ht="3.75" customHeight="1">
      <c r="A129" s="177"/>
      <c r="B129" s="178"/>
      <c r="C129" s="435"/>
      <c r="D129" s="435"/>
      <c r="E129" s="430"/>
      <c r="F129" s="430"/>
      <c r="G129" s="430"/>
      <c r="H129" s="430"/>
      <c r="I129" s="430"/>
      <c r="J129" s="430"/>
      <c r="K129" s="278"/>
    </row>
    <row r="130" spans="1:11" ht="3.75" customHeight="1">
      <c r="A130" s="177"/>
      <c r="B130" s="178"/>
      <c r="C130" s="435"/>
      <c r="D130" s="435"/>
      <c r="E130" s="430"/>
      <c r="F130" s="430"/>
      <c r="G130" s="430"/>
      <c r="H130" s="430"/>
      <c r="I130" s="430"/>
      <c r="J130" s="430"/>
      <c r="K130" s="278"/>
    </row>
    <row r="131" spans="1:10" ht="12.75">
      <c r="A131" s="185"/>
      <c r="B131" s="185"/>
      <c r="C131" s="185"/>
      <c r="D131" s="185"/>
      <c r="E131" s="196"/>
      <c r="F131" s="196"/>
      <c r="G131" s="223"/>
      <c r="H131" s="201"/>
      <c r="I131" s="196"/>
      <c r="J131" s="196"/>
    </row>
    <row r="132" spans="1:10" ht="12.75">
      <c r="A132" s="93"/>
      <c r="B132" s="93"/>
      <c r="C132" s="93"/>
      <c r="D132" s="93"/>
      <c r="E132" s="93"/>
      <c r="F132" s="93"/>
      <c r="G132" s="219"/>
      <c r="H132" s="220"/>
      <c r="I132" s="93"/>
      <c r="J132" s="93"/>
    </row>
    <row r="133" spans="1:10" ht="12.75">
      <c r="A133" s="239">
        <v>14</v>
      </c>
      <c r="B133" s="182" t="s">
        <v>71</v>
      </c>
      <c r="C133" s="182"/>
      <c r="D133" s="187" t="s">
        <v>108</v>
      </c>
      <c r="E133" s="498" t="s">
        <v>594</v>
      </c>
      <c r="F133" s="498"/>
      <c r="G133" s="263" t="s">
        <v>67</v>
      </c>
      <c r="H133" s="260">
        <v>0.416666666666667</v>
      </c>
      <c r="I133" s="264" t="s">
        <v>116</v>
      </c>
      <c r="J133" s="260">
        <v>0.958333333333335</v>
      </c>
    </row>
    <row r="134" spans="1:10" ht="12.75">
      <c r="A134" s="198"/>
      <c r="B134" s="198"/>
      <c r="C134" s="198"/>
      <c r="D134" s="184" t="s">
        <v>84</v>
      </c>
      <c r="E134" s="470"/>
      <c r="F134" s="470"/>
      <c r="G134" s="145" t="s">
        <v>67</v>
      </c>
      <c r="H134" s="268"/>
      <c r="I134" s="265" t="s">
        <v>116</v>
      </c>
      <c r="J134" s="268"/>
    </row>
    <row r="135" spans="1:10" ht="12.75">
      <c r="A135" s="185"/>
      <c r="B135" s="185"/>
      <c r="C135" s="185"/>
      <c r="D135" s="185"/>
      <c r="E135" s="259" t="s">
        <v>85</v>
      </c>
      <c r="F135" s="471" t="s">
        <v>580</v>
      </c>
      <c r="G135" s="471"/>
      <c r="H135" s="471"/>
      <c r="I135" s="471"/>
      <c r="J135" s="471"/>
    </row>
    <row r="136" spans="1:10" ht="4.5" customHeight="1">
      <c r="A136" s="93"/>
      <c r="B136" s="93"/>
      <c r="C136" s="93"/>
      <c r="D136" s="93"/>
      <c r="E136" s="93"/>
      <c r="F136" s="93"/>
      <c r="G136" s="219"/>
      <c r="H136" s="220"/>
      <c r="I136" s="93"/>
      <c r="J136" s="93"/>
    </row>
    <row r="137" spans="1:10" ht="12.75">
      <c r="A137" s="239">
        <v>15</v>
      </c>
      <c r="B137" s="182" t="s">
        <v>72</v>
      </c>
      <c r="C137" s="182"/>
      <c r="D137" s="191"/>
      <c r="E137" s="192"/>
      <c r="F137" s="192"/>
      <c r="G137" s="192"/>
      <c r="H137" s="192"/>
      <c r="I137" s="192"/>
      <c r="J137" s="192"/>
    </row>
    <row r="138" spans="1:10" ht="12.75">
      <c r="A138" s="177"/>
      <c r="B138" s="177"/>
      <c r="C138" s="177"/>
      <c r="D138" s="177"/>
      <c r="E138" s="93" t="s">
        <v>73</v>
      </c>
      <c r="F138" s="93"/>
      <c r="G138" s="388">
        <f>'PLEASE FILL IN HERE FIRST!!!'!B11</f>
        <v>42359</v>
      </c>
      <c r="H138" s="93" t="s">
        <v>264</v>
      </c>
      <c r="I138" s="93"/>
      <c r="J138" s="93"/>
    </row>
    <row r="139" spans="1:10" ht="12.75">
      <c r="A139" s="177"/>
      <c r="B139" s="177"/>
      <c r="C139" s="177"/>
      <c r="D139" s="177"/>
      <c r="E139" s="93" t="s">
        <v>74</v>
      </c>
      <c r="F139" s="93"/>
      <c r="G139" s="388">
        <f>'PLEASE FILL IN HERE FIRST!!!'!B13</f>
        <v>42369</v>
      </c>
      <c r="H139" s="93"/>
      <c r="I139" s="93"/>
      <c r="J139" s="93"/>
    </row>
    <row r="140" spans="1:10" ht="12.75">
      <c r="A140" s="487" t="s">
        <v>554</v>
      </c>
      <c r="B140" s="487"/>
      <c r="C140" s="487"/>
      <c r="D140" s="487"/>
      <c r="E140" s="406" t="s">
        <v>553</v>
      </c>
      <c r="F140" s="93"/>
      <c r="G140" s="405">
        <f>'PLEASE FILL IN HERE FIRST!!!'!B39</f>
        <v>42387</v>
      </c>
      <c r="H140" s="488" t="s">
        <v>555</v>
      </c>
      <c r="I140" s="488"/>
      <c r="J140" s="488"/>
    </row>
    <row r="141" spans="1:10" ht="12.75">
      <c r="A141" s="177"/>
      <c r="B141" s="177"/>
      <c r="C141" s="177"/>
      <c r="D141" s="177"/>
      <c r="E141" s="93" t="s">
        <v>51</v>
      </c>
      <c r="F141" s="93"/>
      <c r="G141" s="389">
        <v>42361</v>
      </c>
      <c r="H141" s="93"/>
      <c r="I141" s="93"/>
      <c r="J141" s="93"/>
    </row>
    <row r="142" spans="1:10" ht="12.75">
      <c r="A142" s="185"/>
      <c r="B142" s="185"/>
      <c r="C142" s="185"/>
      <c r="D142" s="185"/>
      <c r="E142" s="196" t="s">
        <v>137</v>
      </c>
      <c r="F142" s="196"/>
      <c r="G142" s="390">
        <v>42373</v>
      </c>
      <c r="H142" s="196"/>
      <c r="I142" s="196"/>
      <c r="J142" s="196"/>
    </row>
    <row r="143" spans="1:10" ht="4.5" customHeight="1">
      <c r="A143" s="93"/>
      <c r="B143" s="93"/>
      <c r="C143" s="93"/>
      <c r="D143" s="93"/>
      <c r="E143" s="93"/>
      <c r="F143" s="93"/>
      <c r="G143" s="224"/>
      <c r="H143" s="93"/>
      <c r="I143" s="93"/>
      <c r="J143" s="93"/>
    </row>
    <row r="144" spans="1:10" ht="12.75">
      <c r="A144" s="239">
        <v>16</v>
      </c>
      <c r="B144" s="182" t="s">
        <v>75</v>
      </c>
      <c r="C144" s="182"/>
      <c r="D144" s="191"/>
      <c r="E144" s="409" t="s">
        <v>76</v>
      </c>
      <c r="F144" s="410"/>
      <c r="G144" s="424">
        <f>'PLEASE FILL IN HERE FIRST!!!'!B39</f>
        <v>42387</v>
      </c>
      <c r="H144" s="424"/>
      <c r="I144" s="192" t="s">
        <v>274</v>
      </c>
      <c r="J144" s="410"/>
    </row>
    <row r="145" spans="1:10" ht="12.75">
      <c r="A145" s="202"/>
      <c r="B145" s="251" t="s">
        <v>225</v>
      </c>
      <c r="C145" s="252"/>
      <c r="D145" s="252"/>
      <c r="E145" s="411" t="s">
        <v>273</v>
      </c>
      <c r="F145" s="408"/>
      <c r="G145" s="411"/>
      <c r="H145" s="273"/>
      <c r="I145" s="273"/>
      <c r="J145" s="273"/>
    </row>
    <row r="146" spans="1:10" ht="12.75" customHeight="1">
      <c r="A146" s="202"/>
      <c r="B146" s="476" t="s">
        <v>270</v>
      </c>
      <c r="C146" s="476"/>
      <c r="D146" s="476"/>
      <c r="E146" s="408" t="s">
        <v>561</v>
      </c>
      <c r="F146" s="408"/>
      <c r="G146" s="412"/>
      <c r="H146" s="380">
        <f>'PLEASE FILL IN HERE FIRST!!!'!B47</f>
        <v>150</v>
      </c>
      <c r="I146" s="413" t="str">
        <f>'PLEASE FILL IN HERE FIRST!!!'!B43</f>
        <v>Euro €</v>
      </c>
      <c r="J146" s="408" t="s">
        <v>406</v>
      </c>
    </row>
    <row r="147" spans="1:10" ht="12.75">
      <c r="A147" s="202"/>
      <c r="B147" s="476"/>
      <c r="C147" s="476"/>
      <c r="D147" s="476"/>
      <c r="E147" s="496" t="s">
        <v>560</v>
      </c>
      <c r="F147" s="496"/>
      <c r="G147" s="496"/>
      <c r="H147" s="496"/>
      <c r="I147" s="496"/>
      <c r="J147" s="496"/>
    </row>
    <row r="148" spans="1:20" ht="12.75">
      <c r="A148" s="202"/>
      <c r="B148" s="476"/>
      <c r="C148" s="476"/>
      <c r="D148" s="476"/>
      <c r="E148" s="496"/>
      <c r="F148" s="496"/>
      <c r="G148" s="496"/>
      <c r="H148" s="496"/>
      <c r="I148" s="496"/>
      <c r="J148" s="496"/>
      <c r="O148" s="495"/>
      <c r="P148" s="495"/>
      <c r="Q148" s="495"/>
      <c r="R148" s="495"/>
      <c r="S148" s="495"/>
      <c r="T148" s="495"/>
    </row>
    <row r="149" spans="1:20" ht="12.75">
      <c r="A149" s="202"/>
      <c r="B149" s="476"/>
      <c r="C149" s="476"/>
      <c r="D149" s="476"/>
      <c r="E149" s="496"/>
      <c r="F149" s="496"/>
      <c r="G149" s="496"/>
      <c r="H149" s="496"/>
      <c r="I149" s="496"/>
      <c r="J149" s="496"/>
      <c r="O149" s="495"/>
      <c r="P149" s="495"/>
      <c r="Q149" s="495"/>
      <c r="R149" s="495"/>
      <c r="S149" s="495"/>
      <c r="T149" s="495"/>
    </row>
    <row r="150" spans="1:10" ht="12.75">
      <c r="A150" s="202"/>
      <c r="B150" s="476"/>
      <c r="C150" s="476"/>
      <c r="D150" s="476"/>
      <c r="E150" s="497" t="s">
        <v>219</v>
      </c>
      <c r="F150" s="497"/>
      <c r="G150" s="497"/>
      <c r="H150" s="497"/>
      <c r="I150" s="497"/>
      <c r="J150" s="497"/>
    </row>
    <row r="151" spans="1:10" ht="12.75">
      <c r="A151" s="185"/>
      <c r="B151" s="477"/>
      <c r="C151" s="477"/>
      <c r="D151" s="477"/>
      <c r="E151" s="272" t="s">
        <v>82</v>
      </c>
      <c r="F151" s="271"/>
      <c r="G151" s="253"/>
      <c r="H151" s="253"/>
      <c r="I151" s="253"/>
      <c r="J151" s="253"/>
    </row>
    <row r="152" spans="1:10" ht="4.5" customHeight="1">
      <c r="A152" s="93"/>
      <c r="B152" s="93"/>
      <c r="C152" s="93"/>
      <c r="D152" s="93"/>
      <c r="E152" s="93"/>
      <c r="F152" s="93"/>
      <c r="G152" s="224"/>
      <c r="H152" s="93"/>
      <c r="I152" s="93"/>
      <c r="J152" s="93"/>
    </row>
    <row r="153" spans="1:10" ht="14.25">
      <c r="A153" s="239">
        <v>17</v>
      </c>
      <c r="B153" s="182" t="s">
        <v>77</v>
      </c>
      <c r="C153" s="182"/>
      <c r="D153" s="191"/>
      <c r="E153" s="491" t="s">
        <v>78</v>
      </c>
      <c r="F153" s="491"/>
      <c r="G153" s="226" t="s">
        <v>79</v>
      </c>
      <c r="H153" s="227"/>
      <c r="I153" s="225"/>
      <c r="J153" s="225"/>
    </row>
    <row r="154" spans="1:10" ht="12.75">
      <c r="A154" s="233"/>
      <c r="B154" s="198"/>
      <c r="C154" s="198"/>
      <c r="D154" s="177"/>
      <c r="E154" s="228"/>
      <c r="F154" s="228"/>
      <c r="G154" s="229"/>
      <c r="H154" s="230"/>
      <c r="I154" s="224"/>
      <c r="J154" s="224"/>
    </row>
    <row r="155" spans="1:10" ht="12.75">
      <c r="A155" s="177"/>
      <c r="B155" s="176"/>
      <c r="C155" s="176"/>
      <c r="D155" s="176"/>
      <c r="E155" s="499" t="s">
        <v>603</v>
      </c>
      <c r="F155" s="499"/>
      <c r="G155" s="499"/>
      <c r="H155" s="499"/>
      <c r="I155" s="379">
        <f>'PLEASE FILL IN HERE FIRST!!!'!B45</f>
        <v>15</v>
      </c>
      <c r="J155" s="362" t="str">
        <f>'PLEASE FILL IN HERE FIRST!!!'!B43</f>
        <v>Euro €</v>
      </c>
    </row>
    <row r="156" spans="1:10" ht="12.75">
      <c r="A156" s="193"/>
      <c r="B156" s="185"/>
      <c r="C156" s="185"/>
      <c r="D156" s="234"/>
      <c r="E156" s="493"/>
      <c r="F156" s="493"/>
      <c r="G156" s="231"/>
      <c r="H156" s="232"/>
      <c r="I156" s="232"/>
      <c r="J156" s="232"/>
    </row>
    <row r="157" ht="4.5" customHeight="1"/>
    <row r="158" spans="1:10" ht="12.75">
      <c r="A158" s="239">
        <v>18</v>
      </c>
      <c r="B158" s="182" t="s">
        <v>80</v>
      </c>
      <c r="C158" s="182"/>
      <c r="D158" s="191"/>
      <c r="E158" s="492" t="s">
        <v>236</v>
      </c>
      <c r="F158" s="492"/>
      <c r="G158" s="492"/>
      <c r="H158" s="492"/>
      <c r="I158" s="492"/>
      <c r="J158" s="492"/>
    </row>
    <row r="159" spans="1:10" ht="12.75">
      <c r="A159" s="177"/>
      <c r="B159" s="469" t="s">
        <v>87</v>
      </c>
      <c r="C159" s="469"/>
      <c r="D159" s="183">
        <v>1</v>
      </c>
      <c r="E159" s="414" t="s">
        <v>595</v>
      </c>
      <c r="F159" s="414"/>
      <c r="G159" s="414"/>
      <c r="H159" s="414"/>
      <c r="I159" s="414"/>
      <c r="J159" s="414"/>
    </row>
    <row r="160" spans="1:10" ht="12.75">
      <c r="A160" s="177"/>
      <c r="B160" s="469" t="s">
        <v>88</v>
      </c>
      <c r="C160" s="469"/>
      <c r="D160" s="183">
        <v>2</v>
      </c>
      <c r="E160" s="414" t="s">
        <v>596</v>
      </c>
      <c r="F160" s="414"/>
      <c r="G160" s="414"/>
      <c r="H160" s="414"/>
      <c r="I160" s="414"/>
      <c r="J160" s="414"/>
    </row>
    <row r="161" spans="1:10" ht="12.75">
      <c r="A161" s="177"/>
      <c r="B161" s="469" t="s">
        <v>89</v>
      </c>
      <c r="C161" s="469"/>
      <c r="D161" s="183">
        <v>3</v>
      </c>
      <c r="E161" s="414" t="s">
        <v>597</v>
      </c>
      <c r="F161" s="414"/>
      <c r="G161" s="414"/>
      <c r="H161" s="414"/>
      <c r="I161" s="414"/>
      <c r="J161" s="414"/>
    </row>
    <row r="162" spans="1:10" ht="12.75">
      <c r="A162" s="177"/>
      <c r="B162" s="469" t="s">
        <v>89</v>
      </c>
      <c r="C162" s="469"/>
      <c r="D162" s="183">
        <v>4</v>
      </c>
      <c r="E162" s="414" t="s">
        <v>598</v>
      </c>
      <c r="F162" s="414"/>
      <c r="G162" s="414"/>
      <c r="H162" s="414"/>
      <c r="I162" s="414"/>
      <c r="J162" s="414"/>
    </row>
    <row r="163" spans="1:10" ht="12.75">
      <c r="A163" s="177"/>
      <c r="B163" s="469" t="s">
        <v>90</v>
      </c>
      <c r="C163" s="469"/>
      <c r="D163" s="183">
        <v>5</v>
      </c>
      <c r="E163" s="414" t="s">
        <v>599</v>
      </c>
      <c r="F163" s="414"/>
      <c r="G163" s="414"/>
      <c r="H163" s="414"/>
      <c r="I163" s="414"/>
      <c r="J163" s="414"/>
    </row>
    <row r="164" spans="1:10" ht="12.75">
      <c r="A164" s="177"/>
      <c r="B164" s="469" t="s">
        <v>91</v>
      </c>
      <c r="C164" s="469"/>
      <c r="D164" s="183">
        <v>6</v>
      </c>
      <c r="E164" s="414" t="s">
        <v>600</v>
      </c>
      <c r="F164" s="414"/>
      <c r="G164" s="414"/>
      <c r="H164" s="414"/>
      <c r="I164" s="414"/>
      <c r="J164" s="414"/>
    </row>
    <row r="165" spans="1:10" ht="12.75">
      <c r="A165" s="177"/>
      <c r="B165" s="469" t="s">
        <v>265</v>
      </c>
      <c r="C165" s="469"/>
      <c r="D165" s="183">
        <v>7</v>
      </c>
      <c r="E165" s="414" t="s">
        <v>601</v>
      </c>
      <c r="F165" s="414"/>
      <c r="G165" s="414"/>
      <c r="H165" s="414"/>
      <c r="I165" s="414"/>
      <c r="J165" s="414"/>
    </row>
    <row r="166" spans="1:10" ht="12.75" customHeight="1">
      <c r="A166" s="177"/>
      <c r="B166" s="484" t="s">
        <v>266</v>
      </c>
      <c r="C166" s="235"/>
      <c r="D166" s="183"/>
      <c r="E166" s="503" t="s">
        <v>86</v>
      </c>
      <c r="F166" s="504"/>
      <c r="G166" s="504"/>
      <c r="H166" s="504"/>
      <c r="I166" s="504"/>
      <c r="J166" s="504"/>
    </row>
    <row r="167" spans="1:10" ht="12.75" customHeight="1">
      <c r="A167" s="177"/>
      <c r="B167" s="484"/>
      <c r="C167" s="483" t="s">
        <v>267</v>
      </c>
      <c r="D167" s="483"/>
      <c r="E167" s="422"/>
      <c r="F167" s="422"/>
      <c r="G167" s="422"/>
      <c r="H167" s="422"/>
      <c r="I167" s="422"/>
      <c r="J167" s="422"/>
    </row>
    <row r="168" spans="1:10" ht="12.75" customHeight="1">
      <c r="A168" s="177"/>
      <c r="B168" s="403"/>
      <c r="C168" s="483"/>
      <c r="D168" s="483"/>
      <c r="E168" s="422"/>
      <c r="F168" s="422"/>
      <c r="G168" s="422"/>
      <c r="H168" s="422"/>
      <c r="I168" s="422"/>
      <c r="J168" s="422"/>
    </row>
    <row r="169" spans="1:10" ht="12.75" customHeight="1">
      <c r="A169" s="177"/>
      <c r="B169" s="474" t="s">
        <v>477</v>
      </c>
      <c r="C169" s="474"/>
      <c r="D169" s="474"/>
      <c r="E169" s="472" t="s">
        <v>478</v>
      </c>
      <c r="F169" s="472"/>
      <c r="G169" s="472"/>
      <c r="H169" s="472"/>
      <c r="I169" s="472"/>
      <c r="J169" s="472"/>
    </row>
    <row r="170" spans="1:10" ht="12.75" customHeight="1">
      <c r="A170" s="185"/>
      <c r="B170" s="475"/>
      <c r="C170" s="475"/>
      <c r="D170" s="475"/>
      <c r="E170" s="473"/>
      <c r="F170" s="473"/>
      <c r="G170" s="473"/>
      <c r="H170" s="473"/>
      <c r="I170" s="473"/>
      <c r="J170" s="473"/>
    </row>
    <row r="171" ht="4.5" customHeight="1"/>
    <row r="172" spans="1:10" ht="12.75">
      <c r="A172" s="239">
        <v>19</v>
      </c>
      <c r="B172" s="182" t="s">
        <v>81</v>
      </c>
      <c r="C172" s="182"/>
      <c r="D172" s="191"/>
      <c r="E172" s="505" t="s">
        <v>185</v>
      </c>
      <c r="F172" s="505"/>
      <c r="G172" s="505"/>
      <c r="H172" s="505"/>
      <c r="I172" s="505"/>
      <c r="J172" s="505"/>
    </row>
    <row r="173" spans="1:10" ht="12.75">
      <c r="A173" s="177"/>
      <c r="B173" s="177"/>
      <c r="C173" s="177"/>
      <c r="D173" s="177"/>
      <c r="E173" s="506"/>
      <c r="F173" s="506"/>
      <c r="G173" s="506"/>
      <c r="H173" s="506"/>
      <c r="I173" s="506"/>
      <c r="J173" s="506"/>
    </row>
    <row r="174" spans="1:10" ht="12.75">
      <c r="A174" s="185"/>
      <c r="B174" s="185"/>
      <c r="C174" s="185"/>
      <c r="D174" s="185"/>
      <c r="E174" s="507"/>
      <c r="F174" s="507"/>
      <c r="G174" s="507"/>
      <c r="H174" s="507"/>
      <c r="I174" s="507"/>
      <c r="J174" s="507"/>
    </row>
    <row r="175" ht="4.5" customHeight="1"/>
    <row r="176" spans="1:10" ht="12.75" customHeight="1">
      <c r="A176" s="239">
        <v>20</v>
      </c>
      <c r="B176" s="182" t="s">
        <v>172</v>
      </c>
      <c r="C176" s="182"/>
      <c r="D176" s="191"/>
      <c r="E176" s="466" t="s">
        <v>171</v>
      </c>
      <c r="F176" s="466"/>
      <c r="G176" s="466"/>
      <c r="H176" s="466"/>
      <c r="I176" s="466"/>
      <c r="J176" s="466"/>
    </row>
    <row r="177" spans="1:10" ht="12.75" customHeight="1">
      <c r="A177" s="177"/>
      <c r="B177" s="177"/>
      <c r="C177" s="177"/>
      <c r="D177" s="177"/>
      <c r="E177" s="467"/>
      <c r="F177" s="467"/>
      <c r="G177" s="467"/>
      <c r="H177" s="467"/>
      <c r="I177" s="467"/>
      <c r="J177" s="467"/>
    </row>
    <row r="178" spans="1:10" ht="12.75" customHeight="1">
      <c r="A178" s="177"/>
      <c r="B178" s="177"/>
      <c r="C178" s="177"/>
      <c r="D178" s="177"/>
      <c r="E178" s="467"/>
      <c r="F178" s="467"/>
      <c r="G178" s="467"/>
      <c r="H178" s="467"/>
      <c r="I178" s="467"/>
      <c r="J178" s="467"/>
    </row>
    <row r="179" spans="1:10" ht="12.75" customHeight="1">
      <c r="A179" s="177"/>
      <c r="B179" s="177"/>
      <c r="C179" s="177"/>
      <c r="D179" s="177"/>
      <c r="E179" s="467"/>
      <c r="F179" s="467"/>
      <c r="G179" s="467"/>
      <c r="H179" s="467"/>
      <c r="I179" s="467"/>
      <c r="J179" s="467"/>
    </row>
    <row r="180" spans="1:10" ht="12.75" customHeight="1">
      <c r="A180" s="177"/>
      <c r="B180" s="177"/>
      <c r="C180" s="177"/>
      <c r="D180" s="177"/>
      <c r="E180" s="467"/>
      <c r="F180" s="467"/>
      <c r="G180" s="467"/>
      <c r="H180" s="467"/>
      <c r="I180" s="467"/>
      <c r="J180" s="467"/>
    </row>
    <row r="181" spans="1:10" ht="12.75" customHeight="1">
      <c r="A181" s="177"/>
      <c r="B181" s="177"/>
      <c r="C181" s="177"/>
      <c r="D181" s="177"/>
      <c r="E181" s="467"/>
      <c r="F181" s="467"/>
      <c r="G181" s="467"/>
      <c r="H181" s="467"/>
      <c r="I181" s="467"/>
      <c r="J181" s="467"/>
    </row>
    <row r="182" spans="1:10" ht="12.75" customHeight="1">
      <c r="A182" s="177"/>
      <c r="B182" s="177"/>
      <c r="C182" s="177"/>
      <c r="D182" s="177"/>
      <c r="E182" s="467"/>
      <c r="F182" s="467"/>
      <c r="G182" s="467"/>
      <c r="H182" s="467"/>
      <c r="I182" s="467"/>
      <c r="J182" s="467"/>
    </row>
    <row r="183" spans="1:10" ht="12.75" customHeight="1">
      <c r="A183" s="185"/>
      <c r="B183" s="185"/>
      <c r="C183" s="185"/>
      <c r="D183" s="185"/>
      <c r="E183" s="468"/>
      <c r="F183" s="468"/>
      <c r="G183" s="468"/>
      <c r="H183" s="468"/>
      <c r="I183" s="468"/>
      <c r="J183" s="468"/>
    </row>
    <row r="184" spans="1:10" ht="4.5" customHeight="1">
      <c r="A184" s="93"/>
      <c r="B184" s="93"/>
      <c r="C184" s="93"/>
      <c r="D184" s="93"/>
      <c r="E184" s="103"/>
      <c r="F184" s="103"/>
      <c r="G184" s="103"/>
      <c r="H184" s="103"/>
      <c r="I184" s="103"/>
      <c r="J184" s="103"/>
    </row>
    <row r="185" spans="1:10" ht="12.75" customHeight="1">
      <c r="A185" s="239">
        <v>21</v>
      </c>
      <c r="B185" s="182" t="s">
        <v>181</v>
      </c>
      <c r="C185" s="191"/>
      <c r="D185" s="191"/>
      <c r="E185" s="466" t="s">
        <v>182</v>
      </c>
      <c r="F185" s="466"/>
      <c r="G185" s="466"/>
      <c r="H185" s="466"/>
      <c r="I185" s="466"/>
      <c r="J185" s="466"/>
    </row>
    <row r="186" spans="1:10" ht="12.75" customHeight="1">
      <c r="A186" s="177"/>
      <c r="B186" s="177"/>
      <c r="C186" s="177"/>
      <c r="D186" s="177"/>
      <c r="E186" s="467"/>
      <c r="F186" s="467"/>
      <c r="G186" s="467"/>
      <c r="H186" s="467"/>
      <c r="I186" s="467"/>
      <c r="J186" s="467"/>
    </row>
    <row r="187" spans="1:10" ht="12.75" customHeight="1">
      <c r="A187" s="177"/>
      <c r="B187" s="177"/>
      <c r="C187" s="177"/>
      <c r="D187" s="177"/>
      <c r="E187" s="467"/>
      <c r="F187" s="467"/>
      <c r="G187" s="467"/>
      <c r="H187" s="467"/>
      <c r="I187" s="467"/>
      <c r="J187" s="467"/>
    </row>
    <row r="188" spans="1:10" ht="12.75" customHeight="1">
      <c r="A188" s="185"/>
      <c r="B188" s="185"/>
      <c r="C188" s="185"/>
      <c r="D188" s="185"/>
      <c r="E188" s="468"/>
      <c r="F188" s="468"/>
      <c r="G188" s="468"/>
      <c r="H188" s="468"/>
      <c r="I188" s="468"/>
      <c r="J188" s="468"/>
    </row>
    <row r="189" spans="1:10" ht="4.5" customHeight="1">
      <c r="A189" s="93"/>
      <c r="B189" s="93"/>
      <c r="C189" s="93"/>
      <c r="D189" s="93"/>
      <c r="E189" s="396"/>
      <c r="F189" s="396"/>
      <c r="G189" s="396"/>
      <c r="H189" s="396"/>
      <c r="I189" s="396"/>
      <c r="J189" s="396"/>
    </row>
    <row r="190" spans="1:10" ht="12.75" customHeight="1">
      <c r="A190" s="239">
        <v>22</v>
      </c>
      <c r="B190" s="182" t="s">
        <v>457</v>
      </c>
      <c r="C190" s="191"/>
      <c r="D190" s="191"/>
      <c r="E190" s="500" t="s">
        <v>458</v>
      </c>
      <c r="F190" s="500"/>
      <c r="G190" s="500"/>
      <c r="H190" s="500"/>
      <c r="I190" s="500"/>
      <c r="J190" s="500"/>
    </row>
    <row r="191" spans="1:10" ht="12.75" customHeight="1">
      <c r="A191" s="185"/>
      <c r="B191" s="185"/>
      <c r="C191" s="185"/>
      <c r="D191" s="185"/>
      <c r="E191" s="501"/>
      <c r="F191" s="501"/>
      <c r="G191" s="501"/>
      <c r="H191" s="501"/>
      <c r="I191" s="501"/>
      <c r="J191" s="501"/>
    </row>
    <row r="192" spans="1:10" ht="4.5" customHeight="1">
      <c r="A192" s="93"/>
      <c r="B192" s="93"/>
      <c r="C192" s="93"/>
      <c r="D192" s="93"/>
      <c r="E192" s="93"/>
      <c r="F192" s="93"/>
      <c r="G192" s="93"/>
      <c r="H192" s="93"/>
      <c r="I192" s="93"/>
      <c r="J192" s="93"/>
    </row>
    <row r="193" spans="1:10" ht="12.75" customHeight="1">
      <c r="A193" s="239">
        <v>23</v>
      </c>
      <c r="B193" s="182" t="s">
        <v>218</v>
      </c>
      <c r="C193" s="236"/>
      <c r="D193" s="236"/>
      <c r="E193" s="510" t="s">
        <v>557</v>
      </c>
      <c r="F193" s="510"/>
      <c r="G193" s="510"/>
      <c r="H193" s="510"/>
      <c r="I193" s="510"/>
      <c r="J193" s="254" t="str">
        <f>'PLEASE FILL IN HERE FIRST!!!'!B37</f>
        <v>380</v>
      </c>
    </row>
    <row r="194" spans="1:10" ht="46.5" customHeight="1">
      <c r="A194" s="177"/>
      <c r="B194" s="237"/>
      <c r="C194" s="237"/>
      <c r="D194" s="237"/>
      <c r="E194" s="508" t="s">
        <v>558</v>
      </c>
      <c r="F194" s="502"/>
      <c r="G194" s="502"/>
      <c r="H194" s="502"/>
      <c r="I194" s="502"/>
      <c r="J194" s="502"/>
    </row>
    <row r="195" spans="1:10" ht="46.5" customHeight="1">
      <c r="A195" s="237"/>
      <c r="B195" s="237"/>
      <c r="C195" s="237"/>
      <c r="D195" s="237"/>
      <c r="E195" s="502"/>
      <c r="F195" s="502"/>
      <c r="G195" s="502"/>
      <c r="H195" s="502"/>
      <c r="I195" s="502"/>
      <c r="J195" s="502"/>
    </row>
    <row r="196" spans="1:10" ht="46.5" customHeight="1">
      <c r="A196" s="237"/>
      <c r="B196" s="237"/>
      <c r="C196" s="237"/>
      <c r="D196" s="237"/>
      <c r="E196" s="502"/>
      <c r="F196" s="502"/>
      <c r="G196" s="502"/>
      <c r="H196" s="502"/>
      <c r="I196" s="502"/>
      <c r="J196" s="502"/>
    </row>
    <row r="197" spans="1:10" ht="46.5" customHeight="1">
      <c r="A197" s="238"/>
      <c r="B197" s="238"/>
      <c r="C197" s="238"/>
      <c r="D197" s="238"/>
      <c r="E197" s="509"/>
      <c r="F197" s="509"/>
      <c r="G197" s="509"/>
      <c r="H197" s="509"/>
      <c r="I197" s="509"/>
      <c r="J197" s="509"/>
    </row>
    <row r="198" spans="1:10" ht="16.5" customHeight="1">
      <c r="A198" s="502"/>
      <c r="B198" s="502"/>
      <c r="C198" s="502"/>
      <c r="D198" s="502"/>
      <c r="E198" s="502"/>
      <c r="F198" s="502"/>
      <c r="G198" s="502"/>
      <c r="H198" s="502"/>
      <c r="I198" s="502"/>
      <c r="J198" s="502"/>
    </row>
    <row r="199" spans="1:10" ht="12.75">
      <c r="A199" s="502"/>
      <c r="B199" s="502"/>
      <c r="C199" s="502"/>
      <c r="D199" s="502"/>
      <c r="E199" s="502"/>
      <c r="F199" s="502"/>
      <c r="G199" s="502"/>
      <c r="H199" s="502"/>
      <c r="I199" s="502"/>
      <c r="J199" s="502"/>
    </row>
    <row r="200" spans="1:10" ht="12.75">
      <c r="A200" s="502"/>
      <c r="B200" s="502"/>
      <c r="C200" s="502"/>
      <c r="D200" s="502"/>
      <c r="E200" s="502"/>
      <c r="F200" s="502"/>
      <c r="G200" s="502"/>
      <c r="H200" s="502"/>
      <c r="I200" s="502"/>
      <c r="J200" s="502"/>
    </row>
    <row r="201" spans="1:10" ht="12.75">
      <c r="A201" s="502"/>
      <c r="B201" s="502"/>
      <c r="C201" s="502"/>
      <c r="D201" s="502"/>
      <c r="E201" s="502"/>
      <c r="F201" s="502"/>
      <c r="G201" s="502"/>
      <c r="H201" s="502"/>
      <c r="I201" s="502"/>
      <c r="J201" s="502"/>
    </row>
    <row r="202" spans="1:10" ht="12.75">
      <c r="A202" s="502"/>
      <c r="B202" s="502"/>
      <c r="C202" s="502"/>
      <c r="D202" s="502"/>
      <c r="E202" s="502"/>
      <c r="F202" s="502"/>
      <c r="G202" s="502"/>
      <c r="H202" s="502"/>
      <c r="I202" s="502"/>
      <c r="J202" s="502"/>
    </row>
    <row r="204" spans="6:11" ht="12.75">
      <c r="F204" s="494"/>
      <c r="G204" s="494"/>
      <c r="H204" s="494"/>
      <c r="I204" s="494"/>
      <c r="J204" s="494"/>
      <c r="K204" s="494"/>
    </row>
    <row r="205" spans="6:11" ht="12.75">
      <c r="F205" s="494"/>
      <c r="G205" s="494"/>
      <c r="H205" s="494"/>
      <c r="I205" s="494"/>
      <c r="J205" s="494"/>
      <c r="K205" s="494"/>
    </row>
    <row r="206" spans="6:11" ht="12.75">
      <c r="F206" s="494"/>
      <c r="G206" s="494"/>
      <c r="H206" s="494"/>
      <c r="I206" s="494"/>
      <c r="J206" s="494"/>
      <c r="K206" s="494"/>
    </row>
    <row r="207" spans="6:11" ht="12.75">
      <c r="F207" s="494"/>
      <c r="G207" s="494"/>
      <c r="H207" s="494"/>
      <c r="I207" s="494"/>
      <c r="J207" s="494"/>
      <c r="K207" s="494"/>
    </row>
    <row r="208" spans="6:11" ht="12.75">
      <c r="F208" s="494"/>
      <c r="G208" s="494"/>
      <c r="H208" s="494"/>
      <c r="I208" s="494"/>
      <c r="J208" s="494"/>
      <c r="K208" s="494"/>
    </row>
  </sheetData>
  <sheetProtection password="CA4D" sheet="1" objects="1" scenarios="1" selectLockedCells="1"/>
  <mergeCells count="131">
    <mergeCell ref="K204:K208"/>
    <mergeCell ref="O148:T148"/>
    <mergeCell ref="O149:T149"/>
    <mergeCell ref="E147:J149"/>
    <mergeCell ref="E150:J150"/>
    <mergeCell ref="E133:F133"/>
    <mergeCell ref="E155:H155"/>
    <mergeCell ref="F204:F208"/>
    <mergeCell ref="G204:G208"/>
    <mergeCell ref="H204:H208"/>
    <mergeCell ref="I204:I208"/>
    <mergeCell ref="J204:J208"/>
    <mergeCell ref="E190:J191"/>
    <mergeCell ref="A198:J202"/>
    <mergeCell ref="E166:J166"/>
    <mergeCell ref="E176:J183"/>
    <mergeCell ref="E172:J174"/>
    <mergeCell ref="E194:J197"/>
    <mergeCell ref="E193:I193"/>
    <mergeCell ref="A2:J2"/>
    <mergeCell ref="A3:J3"/>
    <mergeCell ref="A6:J6"/>
    <mergeCell ref="E22:J22"/>
    <mergeCell ref="E21:J21"/>
    <mergeCell ref="E16:J16"/>
    <mergeCell ref="E17:J17"/>
    <mergeCell ref="B4:J4"/>
    <mergeCell ref="C167:D168"/>
    <mergeCell ref="E167:J168"/>
    <mergeCell ref="B166:B167"/>
    <mergeCell ref="H44:I49"/>
    <mergeCell ref="A140:D140"/>
    <mergeCell ref="H140:J140"/>
    <mergeCell ref="A46:C47"/>
    <mergeCell ref="E101:J101"/>
    <mergeCell ref="E102:J102"/>
    <mergeCell ref="E100:J100"/>
    <mergeCell ref="E81:J81"/>
    <mergeCell ref="E98:J98"/>
    <mergeCell ref="F118:J119"/>
    <mergeCell ref="E153:F153"/>
    <mergeCell ref="E158:J158"/>
    <mergeCell ref="E156:F156"/>
    <mergeCell ref="E24:J24"/>
    <mergeCell ref="E8:J8"/>
    <mergeCell ref="E10:J10"/>
    <mergeCell ref="E9:J9"/>
    <mergeCell ref="E18:J18"/>
    <mergeCell ref="E19:J19"/>
    <mergeCell ref="E11:J11"/>
    <mergeCell ref="E12:J12"/>
    <mergeCell ref="E14:J14"/>
    <mergeCell ref="E13:J13"/>
    <mergeCell ref="E23:J23"/>
    <mergeCell ref="E103:J103"/>
    <mergeCell ref="E185:J188"/>
    <mergeCell ref="B159:C159"/>
    <mergeCell ref="B160:C160"/>
    <mergeCell ref="B161:C161"/>
    <mergeCell ref="B162:C162"/>
    <mergeCell ref="B163:C163"/>
    <mergeCell ref="B164:C164"/>
    <mergeCell ref="F116:J116"/>
    <mergeCell ref="E134:F134"/>
    <mergeCell ref="F135:J135"/>
    <mergeCell ref="B165:C165"/>
    <mergeCell ref="E169:J170"/>
    <mergeCell ref="B169:D170"/>
    <mergeCell ref="B146:D151"/>
    <mergeCell ref="C75:D79"/>
    <mergeCell ref="E47:F47"/>
    <mergeCell ref="E28:J28"/>
    <mergeCell ref="E36:J36"/>
    <mergeCell ref="E34:J34"/>
    <mergeCell ref="E26:J26"/>
    <mergeCell ref="E27:J27"/>
    <mergeCell ref="E33:J33"/>
    <mergeCell ref="E44:F44"/>
    <mergeCell ref="E71:J71"/>
    <mergeCell ref="F60:G60"/>
    <mergeCell ref="F63:G63"/>
    <mergeCell ref="B58:J58"/>
    <mergeCell ref="E50:J50"/>
    <mergeCell ref="C60:D60"/>
    <mergeCell ref="J47:J49"/>
    <mergeCell ref="E74:H74"/>
    <mergeCell ref="D73:D74"/>
    <mergeCell ref="E31:J31"/>
    <mergeCell ref="E32:J32"/>
    <mergeCell ref="E37:J37"/>
    <mergeCell ref="E39:J39"/>
    <mergeCell ref="E41:J41"/>
    <mergeCell ref="E38:J38"/>
    <mergeCell ref="E85:J85"/>
    <mergeCell ref="E84:J84"/>
    <mergeCell ref="E72:J72"/>
    <mergeCell ref="F57:J57"/>
    <mergeCell ref="E68:J68"/>
    <mergeCell ref="E70:J70"/>
    <mergeCell ref="E82:J82"/>
    <mergeCell ref="E83:J83"/>
    <mergeCell ref="E48:F48"/>
    <mergeCell ref="E49:F49"/>
    <mergeCell ref="E69:J69"/>
    <mergeCell ref="F61:G61"/>
    <mergeCell ref="E80:J80"/>
    <mergeCell ref="E75:J79"/>
    <mergeCell ref="E29:J29"/>
    <mergeCell ref="E42:J42"/>
    <mergeCell ref="E46:F46"/>
    <mergeCell ref="E40:J40"/>
    <mergeCell ref="E86:G86"/>
    <mergeCell ref="E87:G87"/>
    <mergeCell ref="G144:H144"/>
    <mergeCell ref="A7:J7"/>
    <mergeCell ref="E88:J88"/>
    <mergeCell ref="E90:K90"/>
    <mergeCell ref="E91:K91"/>
    <mergeCell ref="E107:J107"/>
    <mergeCell ref="E108:J108"/>
    <mergeCell ref="E109:J109"/>
    <mergeCell ref="E118:E119"/>
    <mergeCell ref="E126:J130"/>
    <mergeCell ref="E92:J96"/>
    <mergeCell ref="C92:D96"/>
    <mergeCell ref="C110:D114"/>
    <mergeCell ref="E110:J114"/>
    <mergeCell ref="C126:D130"/>
    <mergeCell ref="E99:J99"/>
    <mergeCell ref="F62:G62"/>
    <mergeCell ref="E45:F45"/>
  </mergeCells>
  <conditionalFormatting sqref="E48:G49">
    <cfRule type="notContainsBlanks" priority="25" dxfId="19">
      <formula>LEN(TRIM(Prospectus!E48))&gt;0</formula>
    </cfRule>
  </conditionalFormatting>
  <conditionalFormatting sqref="H44">
    <cfRule type="expression" priority="1" dxfId="16">
      <formula>Prospectus!$J$47="No"</formula>
    </cfRule>
    <cfRule type="expression" priority="2" dxfId="16">
      <formula>Prospectus!$J$47="Yes"</formula>
    </cfRule>
  </conditionalFormatting>
  <conditionalFormatting sqref="J47:J49">
    <cfRule type="notContainsBlanks" priority="36" dxfId="16">
      <formula>LEN(TRIM(Prospectus!J47))&gt;0</formula>
    </cfRule>
    <cfRule type="expression" priority="37" dxfId="15">
      <formula>Prospectus!$H$44="For Super Series U21 Singles are OPTIONAL. Do you want to have U21 Singles Events for your tournament?"</formula>
    </cfRule>
  </conditionalFormatting>
  <dataValidations count="11">
    <dataValidation type="list" allowBlank="1" showInputMessage="1" showErrorMessage="1" promptTitle="Time" prompt="Click the arrow and select the time" sqref="H133:H134 J133:J134 I56">
      <formula1>hours</formula1>
    </dataValidation>
    <dataValidation type="list" allowBlank="1" showInputMessage="1" showErrorMessage="1" promptTitle="Currency" prompt="Select in the list" sqref="I104:I105 I86:I87">
      <formula1>currency</formula1>
    </dataValidation>
    <dataValidation type="list" allowBlank="1" showInputMessage="1" showErrorMessage="1" promptTitle="Number of  tables" prompt="Click on the right arrow and select the number of competition tables" errorTitle="You didn't find it ?" error="Send an email to cv@tmsin.com with the number of tables you will use" sqref="E60">
      <formula1>nb_tables</formula1>
    </dataValidation>
    <dataValidation type="list" allowBlank="1" showInputMessage="1" showErrorMessage="1" promptTitle="Number of tables" prompt="Click on the right arrow and select the number of practice tables" errorTitle="You didn't find it" error="Send an email to cv@tmsin.com with the number of tables you will use" sqref="E61">
      <formula1>nb_tables</formula1>
    </dataValidation>
    <dataValidation type="list" allowBlank="1" showInputMessage="1" showErrorMessage="1" promptTitle="Brand name" prompt="Select the manufacturer in the list" errorTitle="You didn't find it ?" error="Please send an email to&#10;cv@tmsin.com with your equipment supplier name" sqref="F60:G61">
      <formula1>Tables</formula1>
    </dataValidation>
    <dataValidation allowBlank="1" showInputMessage="1" showErrorMessage="1" errorTitle="You didn't find it ?" error="Send an email to cv@tmsin.com with the number of tables you will use" sqref="E62"/>
    <dataValidation type="list" allowBlank="1" showInputMessage="1" showErrorMessage="1" promptTitle="Floor" prompt="Please select the floor mats from the list." sqref="F63:G63">
      <formula1>Sports_Floor</formula1>
    </dataValidation>
    <dataValidation type="list" allowBlank="1" showInputMessage="1" showErrorMessage="1" promptTitle="Balls" prompt="Please select the Balls from the list." sqref="F62:G62">
      <formula1>Balls</formula1>
    </dataValidation>
    <dataValidation type="list" allowBlank="1" showInputMessage="1" showErrorMessage="1" sqref="H63">
      <formula1>"blue,red"</formula1>
    </dataValidation>
    <dataValidation type="list" allowBlank="1" showInputMessage="1" showErrorMessage="1" promptTitle="Choose Yes or No" prompt="To reset to original just delete the value you chosen from the dropdown cell." sqref="J47:J49">
      <formula1>"Yes,No"</formula1>
    </dataValidation>
    <dataValidation type="list" allowBlank="1" showInputMessage="1" showErrorMessage="1" sqref="J60">
      <formula1>Listes!$J$2:$J$128</formula1>
    </dataValidation>
  </dataValidations>
  <hyperlinks>
    <hyperlink ref="E52" r:id="rId1" display="Available on the World Tour section of the website : ITTF.com"/>
    <hyperlink ref="E54" r:id="rId2" display="Available on the World Tour section of the website : ITTF.com"/>
  </hyperlinks>
  <printOptions horizontalCentered="1"/>
  <pageMargins left="0" right="0" top="0" bottom="0" header="0" footer="0"/>
  <pageSetup fitToHeight="0" fitToWidth="1" orientation="portrait" paperSize="9" scale="60"/>
  <rowBreaks count="1" manualBreakCount="1">
    <brk id="97" max="9" man="1"/>
  </rowBreaks>
  <colBreaks count="1" manualBreakCount="1">
    <brk id="4" max="192" man="1"/>
  </colBreaks>
  <drawing r:id="rId5"/>
  <legacyDrawing r:id="rId4"/>
</worksheet>
</file>

<file path=xl/worksheets/sheet3.xml><?xml version="1.0" encoding="utf-8"?>
<worksheet xmlns="http://schemas.openxmlformats.org/spreadsheetml/2006/main" xmlns:r="http://schemas.openxmlformats.org/officeDocument/2006/relationships">
  <sheetPr>
    <tabColor indexed="21"/>
    <pageSetUpPr fitToPage="1"/>
  </sheetPr>
  <dimension ref="A1:J45"/>
  <sheetViews>
    <sheetView showGridLines="0" showZeros="0" showOutlineSymbols="0" workbookViewId="0" topLeftCell="A1">
      <selection activeCell="B7" sqref="B7:I7"/>
    </sheetView>
  </sheetViews>
  <sheetFormatPr defaultColWidth="11.57421875" defaultRowHeight="12.75"/>
  <cols>
    <col min="1" max="1" width="14.28125" style="0" customWidth="1"/>
    <col min="2" max="2" width="4.8515625" style="0" customWidth="1"/>
    <col min="3" max="3" width="4.28125" style="0" customWidth="1"/>
    <col min="4" max="4" width="17.8515625" style="0" customWidth="1"/>
    <col min="5" max="5" width="11.421875" style="0" customWidth="1"/>
    <col min="6" max="6" width="9.421875" style="0" customWidth="1"/>
    <col min="7" max="7" width="13.28125" style="86" customWidth="1"/>
    <col min="8" max="8" width="11.8515625" style="0" customWidth="1"/>
    <col min="9" max="9" width="8.7109375" style="0" customWidth="1"/>
    <col min="10" max="10" width="8.28125" style="86" customWidth="1"/>
    <col min="11" max="16384" width="11.421875" style="0" customWidth="1"/>
  </cols>
  <sheetData>
    <row r="1" spans="1:10" s="72" customFormat="1" ht="39" customHeight="1">
      <c r="A1" s="535" t="str">
        <f>'PLEASE FILL IN HERE FIRST!!!'!B3</f>
        <v>ITTF World Tour 2016</v>
      </c>
      <c r="B1" s="535"/>
      <c r="C1" s="535"/>
      <c r="D1" s="535"/>
      <c r="E1" s="535"/>
      <c r="F1" s="535"/>
      <c r="G1" s="535"/>
      <c r="H1" s="535"/>
      <c r="I1" s="535"/>
      <c r="J1" s="535"/>
    </row>
    <row r="2" spans="1:10" s="72" customFormat="1" ht="39" customHeight="1">
      <c r="A2" s="535" t="s">
        <v>216</v>
      </c>
      <c r="B2" s="535"/>
      <c r="C2" s="535"/>
      <c r="D2" s="535"/>
      <c r="E2" s="535"/>
      <c r="F2" s="535"/>
      <c r="G2" s="535"/>
      <c r="H2" s="535"/>
      <c r="I2" s="535"/>
      <c r="J2" s="535"/>
    </row>
    <row r="3" spans="1:10" ht="15.75">
      <c r="A3" s="540" t="str">
        <f>'PLEASE FILL IN HERE FIRST!!!'!B5</f>
        <v>Major Series</v>
      </c>
      <c r="B3" s="540"/>
      <c r="C3" s="540"/>
      <c r="D3" s="540"/>
      <c r="E3" s="540"/>
      <c r="F3" s="540"/>
      <c r="G3" s="540"/>
      <c r="H3" s="540"/>
      <c r="I3" s="540"/>
      <c r="J3" s="106"/>
    </row>
    <row r="4" spans="1:10" ht="15.75">
      <c r="A4" s="541" t="str">
        <f>'PLEASE FILL IN HERE FIRST!!!'!B7</f>
        <v>Hungarian Open, Budapest (Major)</v>
      </c>
      <c r="B4" s="541"/>
      <c r="C4" s="541"/>
      <c r="D4" s="541"/>
      <c r="E4" s="541"/>
      <c r="F4" s="541"/>
      <c r="G4" s="541"/>
      <c r="H4" s="541"/>
      <c r="I4" s="541"/>
      <c r="J4" s="106"/>
    </row>
    <row r="5" spans="1:10" ht="15.75">
      <c r="A5" s="321"/>
      <c r="B5" s="321"/>
      <c r="C5" s="321"/>
      <c r="D5" s="358">
        <f>'PLEASE FILL IN HERE FIRST!!!'!B9</f>
        <v>42389</v>
      </c>
      <c r="E5" s="359" t="s">
        <v>116</v>
      </c>
      <c r="F5" s="536">
        <f>'PLEASE FILL IN HERE FIRST!!!'!D9</f>
        <v>42393</v>
      </c>
      <c r="G5" s="536"/>
      <c r="H5" s="321"/>
      <c r="I5" s="321"/>
      <c r="J5" s="10"/>
    </row>
    <row r="6" ht="27" customHeight="1"/>
    <row r="7" spans="1:10" ht="22.5">
      <c r="A7" s="280" t="s">
        <v>98</v>
      </c>
      <c r="B7" s="537"/>
      <c r="C7" s="538"/>
      <c r="D7" s="538"/>
      <c r="E7" s="538"/>
      <c r="F7" s="538"/>
      <c r="G7" s="538"/>
      <c r="H7" s="538"/>
      <c r="I7" s="539"/>
      <c r="J7" s="92"/>
    </row>
    <row r="9" ht="12.75">
      <c r="A9" s="279" t="s">
        <v>110</v>
      </c>
    </row>
    <row r="10" ht="12.75" thickBot="1"/>
    <row r="11" spans="2:4" ht="24.75" customHeight="1" thickBot="1">
      <c r="B11" s="281"/>
      <c r="C11" s="279"/>
      <c r="D11" s="282" t="s">
        <v>99</v>
      </c>
    </row>
    <row r="12" spans="2:4" ht="16.5" thickBot="1">
      <c r="B12" s="283"/>
      <c r="C12" s="279"/>
      <c r="D12" s="282"/>
    </row>
    <row r="13" spans="2:4" ht="24.75" customHeight="1" thickBot="1">
      <c r="B13" s="281"/>
      <c r="C13" s="279"/>
      <c r="D13" s="282" t="s">
        <v>100</v>
      </c>
    </row>
    <row r="14" spans="2:4" ht="16.5" thickBot="1">
      <c r="B14" s="283"/>
      <c r="C14" s="279"/>
      <c r="D14" s="282"/>
    </row>
    <row r="15" spans="2:4" ht="24" customHeight="1" thickBot="1">
      <c r="B15" s="281"/>
      <c r="C15" s="279"/>
      <c r="D15" s="282" t="s">
        <v>101</v>
      </c>
    </row>
    <row r="16" spans="2:4" ht="16.5" thickBot="1">
      <c r="B16" s="283"/>
      <c r="C16" s="279"/>
      <c r="D16" s="282"/>
    </row>
    <row r="17" spans="2:4" ht="24.75" customHeight="1" thickBot="1">
      <c r="B17" s="281"/>
      <c r="C17" s="279"/>
      <c r="D17" s="282" t="s">
        <v>102</v>
      </c>
    </row>
    <row r="19" spans="1:10" s="86" customFormat="1" ht="12">
      <c r="A19" s="533" t="s">
        <v>0</v>
      </c>
      <c r="B19" s="533"/>
      <c r="C19" s="533"/>
      <c r="D19" s="533"/>
      <c r="E19" s="533"/>
      <c r="F19" s="533"/>
      <c r="G19" s="533"/>
      <c r="H19" s="91">
        <f>'PLEASE FILL IN HERE FIRST!!!'!$B$47</f>
        <v>150</v>
      </c>
      <c r="I19" s="90" t="str">
        <f>'PLEASE FILL IN HERE FIRST!!!'!$B$43</f>
        <v>Euro €</v>
      </c>
      <c r="J19" s="90"/>
    </row>
    <row r="20" spans="1:10" s="86" customFormat="1" ht="12">
      <c r="A20" s="534" t="s">
        <v>1</v>
      </c>
      <c r="B20" s="534"/>
      <c r="C20" s="534"/>
      <c r="D20" s="534"/>
      <c r="E20" s="534"/>
      <c r="F20" s="534"/>
      <c r="G20" s="534"/>
      <c r="H20" s="91">
        <f>'PLEASE FILL IN HERE FIRST!!!'!B49</f>
        <v>150</v>
      </c>
      <c r="I20" s="90" t="str">
        <f>'PLEASE FILL IN HERE FIRST!!!'!B43</f>
        <v>Euro €</v>
      </c>
      <c r="J20" s="90"/>
    </row>
    <row r="21" s="86" customFormat="1" ht="12"/>
    <row r="22" spans="1:10" s="86" customFormat="1" ht="12">
      <c r="A22" s="284" t="s">
        <v>206</v>
      </c>
      <c r="B22" s="284"/>
      <c r="C22" s="284"/>
      <c r="D22" s="285">
        <f>'PLEASE FILL IN HERE FIRST!!!'!B47</f>
        <v>150</v>
      </c>
      <c r="E22" s="286" t="str">
        <f>'PLEASE FILL IN HERE FIRST!!!'!B43</f>
        <v>Euro €</v>
      </c>
      <c r="F22" s="286" t="s">
        <v>207</v>
      </c>
      <c r="G22" s="286"/>
      <c r="H22" s="287"/>
      <c r="I22" s="287"/>
      <c r="J22" s="287"/>
    </row>
    <row r="23" spans="1:10" ht="12">
      <c r="A23" s="286" t="s">
        <v>208</v>
      </c>
      <c r="B23" s="287"/>
      <c r="C23" s="287"/>
      <c r="D23" s="287"/>
      <c r="E23" s="287"/>
      <c r="F23" s="287"/>
      <c r="G23" s="287"/>
      <c r="H23" s="287"/>
      <c r="I23" s="287"/>
      <c r="J23" s="287"/>
    </row>
    <row r="24" spans="1:10" ht="12.75" thickBot="1">
      <c r="A24" s="287"/>
      <c r="B24" s="287"/>
      <c r="C24" s="287"/>
      <c r="D24" s="287"/>
      <c r="E24" s="287"/>
      <c r="F24" s="287"/>
      <c r="G24" s="287"/>
      <c r="H24" s="287"/>
      <c r="I24" s="287"/>
      <c r="J24" s="287"/>
    </row>
    <row r="25" spans="1:10" ht="24.75" customHeight="1" thickBot="1">
      <c r="A25" s="287"/>
      <c r="B25" s="288"/>
      <c r="C25" s="287"/>
      <c r="D25" s="284" t="s">
        <v>103</v>
      </c>
      <c r="E25" s="287" t="s">
        <v>209</v>
      </c>
      <c r="F25" s="289">
        <f>Prospectus!H86</f>
        <v>165</v>
      </c>
      <c r="G25" s="286" t="str">
        <f>'PLEASE FILL IN HERE FIRST!!!'!$B$43</f>
        <v>Euro €</v>
      </c>
      <c r="H25" s="287" t="s">
        <v>210</v>
      </c>
      <c r="I25" s="289">
        <f>Prospectus!H104</f>
        <v>130</v>
      </c>
      <c r="J25" s="286" t="str">
        <f>'PLEASE FILL IN HERE FIRST!!!'!$B$43</f>
        <v>Euro €</v>
      </c>
    </row>
    <row r="26" spans="1:10" ht="12.75" thickBot="1">
      <c r="A26" s="287"/>
      <c r="B26" s="287"/>
      <c r="C26" s="287"/>
      <c r="D26" s="290" t="s">
        <v>114</v>
      </c>
      <c r="E26" s="287"/>
      <c r="F26" s="287"/>
      <c r="G26" s="287"/>
      <c r="H26" s="287"/>
      <c r="I26" s="287"/>
      <c r="J26" s="287"/>
    </row>
    <row r="27" spans="1:10" ht="24.75" customHeight="1" thickBot="1">
      <c r="A27" s="287"/>
      <c r="B27" s="288"/>
      <c r="C27" s="287"/>
      <c r="D27" s="284" t="s">
        <v>104</v>
      </c>
      <c r="E27" s="287" t="s">
        <v>209</v>
      </c>
      <c r="F27" s="289">
        <f>Prospectus!H87</f>
        <v>140</v>
      </c>
      <c r="G27" s="286" t="str">
        <f>'PLEASE FILL IN HERE FIRST!!!'!$B$43</f>
        <v>Euro €</v>
      </c>
      <c r="H27" s="287" t="s">
        <v>210</v>
      </c>
      <c r="I27" s="289">
        <f>Prospectus!H105</f>
        <v>110</v>
      </c>
      <c r="J27" s="286" t="str">
        <f>'PLEASE FILL IN HERE FIRST!!!'!$B$43</f>
        <v>Euro €</v>
      </c>
    </row>
    <row r="28" spans="1:10" ht="12">
      <c r="A28" s="287"/>
      <c r="B28" s="287"/>
      <c r="C28" s="287"/>
      <c r="D28" s="287"/>
      <c r="E28" s="287"/>
      <c r="F28" s="287"/>
      <c r="G28" s="287"/>
      <c r="H28" s="287"/>
      <c r="I28" s="291"/>
      <c r="J28" s="287"/>
    </row>
    <row r="29" spans="1:10" ht="12.75" thickBot="1">
      <c r="A29" s="287"/>
      <c r="B29" s="287"/>
      <c r="C29" s="287"/>
      <c r="D29" s="287"/>
      <c r="E29" s="287"/>
      <c r="F29" s="287"/>
      <c r="G29" s="287"/>
      <c r="H29" s="287"/>
      <c r="I29" s="287"/>
      <c r="J29" s="287"/>
    </row>
    <row r="30" spans="1:10" ht="24.75" customHeight="1" thickBot="1">
      <c r="A30" s="292" t="s">
        <v>105</v>
      </c>
      <c r="B30" s="288"/>
      <c r="C30" s="287"/>
      <c r="D30" s="287" t="s">
        <v>106</v>
      </c>
      <c r="E30" s="287"/>
      <c r="F30" s="287"/>
      <c r="G30" s="287"/>
      <c r="H30" s="287"/>
      <c r="I30" s="287"/>
      <c r="J30" s="287"/>
    </row>
    <row r="31" spans="1:10" ht="12">
      <c r="A31" s="287"/>
      <c r="B31" s="287"/>
      <c r="C31" s="287"/>
      <c r="D31" s="287"/>
      <c r="E31" s="287"/>
      <c r="F31" s="287"/>
      <c r="G31" s="287"/>
      <c r="H31" s="287"/>
      <c r="I31" s="287"/>
      <c r="J31" s="287"/>
    </row>
    <row r="32" spans="1:10" ht="12">
      <c r="A32" s="512"/>
      <c r="B32" s="513"/>
      <c r="C32" s="513"/>
      <c r="D32" s="514"/>
      <c r="E32" s="287"/>
      <c r="F32" s="527"/>
      <c r="G32" s="528"/>
      <c r="H32" s="528"/>
      <c r="I32" s="528"/>
      <c r="J32" s="529"/>
    </row>
    <row r="33" spans="1:10" ht="12">
      <c r="A33" s="515"/>
      <c r="B33" s="516"/>
      <c r="C33" s="516"/>
      <c r="D33" s="517"/>
      <c r="E33" s="287"/>
      <c r="F33" s="523" t="s">
        <v>108</v>
      </c>
      <c r="G33" s="523"/>
      <c r="H33" s="523"/>
      <c r="I33" s="523"/>
      <c r="J33" s="293"/>
    </row>
    <row r="34" spans="1:10" ht="12">
      <c r="A34" s="515"/>
      <c r="B34" s="516"/>
      <c r="C34" s="516"/>
      <c r="D34" s="517"/>
      <c r="E34" s="287"/>
      <c r="F34" s="294"/>
      <c r="G34" s="294"/>
      <c r="H34" s="294"/>
      <c r="I34" s="294"/>
      <c r="J34" s="294"/>
    </row>
    <row r="35" spans="1:10" ht="12">
      <c r="A35" s="515"/>
      <c r="B35" s="516"/>
      <c r="C35" s="516"/>
      <c r="D35" s="517"/>
      <c r="E35" s="287"/>
      <c r="F35" s="294"/>
      <c r="G35" s="294"/>
      <c r="H35" s="294"/>
      <c r="I35" s="294"/>
      <c r="J35" s="294"/>
    </row>
    <row r="36" spans="1:10" ht="12">
      <c r="A36" s="515"/>
      <c r="B36" s="516"/>
      <c r="C36" s="516"/>
      <c r="D36" s="517"/>
      <c r="E36" s="287"/>
      <c r="F36" s="294"/>
      <c r="G36" s="294"/>
      <c r="H36" s="294"/>
      <c r="I36" s="294"/>
      <c r="J36" s="294"/>
    </row>
    <row r="37" spans="1:10" ht="12">
      <c r="A37" s="518"/>
      <c r="B37" s="519"/>
      <c r="C37" s="519"/>
      <c r="D37" s="520"/>
      <c r="E37" s="287"/>
      <c r="F37" s="527"/>
      <c r="G37" s="528"/>
      <c r="H37" s="528"/>
      <c r="I37" s="528"/>
      <c r="J37" s="529"/>
    </row>
    <row r="38" spans="1:10" ht="12">
      <c r="A38" s="521" t="s">
        <v>109</v>
      </c>
      <c r="B38" s="521"/>
      <c r="C38" s="521"/>
      <c r="D38" s="521"/>
      <c r="E38" s="287"/>
      <c r="F38" s="522" t="s">
        <v>107</v>
      </c>
      <c r="G38" s="522"/>
      <c r="H38" s="522"/>
      <c r="I38" s="522"/>
      <c r="J38" s="295"/>
    </row>
    <row r="39" spans="1:10" ht="12">
      <c r="A39" s="287"/>
      <c r="B39" s="287"/>
      <c r="C39" s="287"/>
      <c r="D39" s="287"/>
      <c r="E39" s="287"/>
      <c r="F39" s="287"/>
      <c r="G39" s="287"/>
      <c r="H39" s="287"/>
      <c r="I39" s="287"/>
      <c r="J39" s="287"/>
    </row>
    <row r="40" spans="1:10" ht="12">
      <c r="A40" s="287" t="s">
        <v>113</v>
      </c>
      <c r="B40" s="287"/>
      <c r="C40" s="287"/>
      <c r="D40" s="287"/>
      <c r="E40" s="287"/>
      <c r="F40" s="287"/>
      <c r="G40" s="287"/>
      <c r="H40" s="531">
        <f>'PLEASE FILL IN HERE FIRST!!!'!B31</f>
        <v>0</v>
      </c>
      <c r="I40" s="532"/>
      <c r="J40" s="532"/>
    </row>
    <row r="41" spans="1:10" ht="12">
      <c r="A41" s="287"/>
      <c r="B41" s="287"/>
      <c r="C41" s="287"/>
      <c r="D41" s="287"/>
      <c r="E41" s="287"/>
      <c r="F41" s="287"/>
      <c r="G41" s="287"/>
      <c r="H41" s="287"/>
      <c r="I41" s="287"/>
      <c r="J41" s="287"/>
    </row>
    <row r="42" spans="1:10" ht="12">
      <c r="A42" s="296" t="s">
        <v>111</v>
      </c>
      <c r="B42" s="524" t="str">
        <f>'PLEASE FILL IN HERE FIRST!!!'!B27</f>
        <v>+36 1 4606842/ + 36 94 514689</v>
      </c>
      <c r="C42" s="525"/>
      <c r="D42" s="526"/>
      <c r="E42" s="296" t="s">
        <v>112</v>
      </c>
      <c r="F42" s="530" t="str">
        <f>Accommodation!B50</f>
        <v>moatsz@moatsz.hu / pannonsport@pannonsport.hu</v>
      </c>
      <c r="G42" s="525"/>
      <c r="H42" s="525"/>
      <c r="I42" s="525"/>
      <c r="J42" s="526"/>
    </row>
    <row r="45" spans="6:9" ht="12">
      <c r="F45" s="511"/>
      <c r="G45" s="511"/>
      <c r="H45" s="511"/>
      <c r="I45" s="511"/>
    </row>
  </sheetData>
  <sheetProtection password="CA4D" sheet="1" objects="1" scenarios="1" selectLockedCells="1"/>
  <mergeCells count="18">
    <mergeCell ref="A19:G19"/>
    <mergeCell ref="A20:G20"/>
    <mergeCell ref="A2:J2"/>
    <mergeCell ref="F5:G5"/>
    <mergeCell ref="A1:J1"/>
    <mergeCell ref="B7:I7"/>
    <mergeCell ref="A3:I3"/>
    <mergeCell ref="A4:I4"/>
    <mergeCell ref="F45:I45"/>
    <mergeCell ref="A32:D37"/>
    <mergeCell ref="A38:D38"/>
    <mergeCell ref="F38:I38"/>
    <mergeCell ref="F33:I33"/>
    <mergeCell ref="B42:D42"/>
    <mergeCell ref="F32:J32"/>
    <mergeCell ref="F37:J37"/>
    <mergeCell ref="F42:J42"/>
    <mergeCell ref="H40:J40"/>
  </mergeCells>
  <printOptions/>
  <pageMargins left="0.59" right="0.59" top="0.7900000000000001" bottom="0.7900000000000001" header="0" footer="0"/>
  <pageSetup fitToHeight="1" fitToWidth="1" orientation="portrait" paperSize="9" scale="81"/>
</worksheet>
</file>

<file path=xl/worksheets/sheet4.xml><?xml version="1.0" encoding="utf-8"?>
<worksheet xmlns="http://schemas.openxmlformats.org/spreadsheetml/2006/main" xmlns:r="http://schemas.openxmlformats.org/officeDocument/2006/relationships">
  <sheetPr>
    <tabColor indexed="11"/>
    <pageSetUpPr fitToPage="1"/>
  </sheetPr>
  <dimension ref="A1:V50"/>
  <sheetViews>
    <sheetView showGridLines="0" tabSelected="1" workbookViewId="0" topLeftCell="A1">
      <selection activeCell="C7" sqref="C7:P7"/>
    </sheetView>
  </sheetViews>
  <sheetFormatPr defaultColWidth="11.57421875" defaultRowHeight="12.75"/>
  <cols>
    <col min="1" max="1" width="19.7109375" style="54" customWidth="1"/>
    <col min="2" max="2" width="20.421875" style="54" customWidth="1"/>
    <col min="3" max="3" width="18.421875" style="54" customWidth="1"/>
    <col min="4" max="4" width="8.8515625" style="54" customWidth="1"/>
    <col min="5" max="5" width="10.28125" style="54" bestFit="1" customWidth="1"/>
    <col min="6" max="6" width="19.28125" style="54" bestFit="1" customWidth="1"/>
    <col min="7" max="7" width="13.421875" style="54" bestFit="1" customWidth="1"/>
    <col min="8" max="8" width="6.421875" style="54" bestFit="1" customWidth="1"/>
    <col min="9" max="10" width="6.8515625" style="54" bestFit="1" customWidth="1"/>
    <col min="11" max="11" width="6.8515625" style="54" hidden="1" customWidth="1"/>
    <col min="12" max="12" width="7.28125" style="54" customWidth="1"/>
    <col min="13" max="13" width="21.00390625" style="54" customWidth="1"/>
    <col min="14" max="14" width="11.7109375" style="54" bestFit="1" customWidth="1"/>
    <col min="15" max="15" width="10.7109375" style="54" bestFit="1" customWidth="1"/>
    <col min="16" max="16" width="11.28125" style="54" bestFit="1" customWidth="1"/>
    <col min="17" max="17" width="18.00390625" style="54" customWidth="1"/>
    <col min="18" max="20" width="11.421875" style="54" customWidth="1"/>
    <col min="21" max="21" width="11.421875" style="53" customWidth="1"/>
    <col min="22" max="22" width="11.421875" style="78" customWidth="1"/>
    <col min="23" max="16384" width="11.421875" style="54" customWidth="1"/>
  </cols>
  <sheetData>
    <row r="1" spans="1:17" ht="24.75">
      <c r="A1" s="542" t="str">
        <f>'PLEASE FILL IN HERE FIRST!!!'!B3</f>
        <v>ITTF World Tour 2016</v>
      </c>
      <c r="B1" s="542"/>
      <c r="C1" s="542"/>
      <c r="D1" s="542"/>
      <c r="E1" s="542"/>
      <c r="F1" s="542"/>
      <c r="G1" s="542"/>
      <c r="H1" s="542"/>
      <c r="I1" s="542"/>
      <c r="J1" s="542"/>
      <c r="K1" s="542"/>
      <c r="L1" s="542"/>
      <c r="M1" s="542"/>
      <c r="N1" s="542"/>
      <c r="O1" s="542"/>
      <c r="P1" s="542"/>
      <c r="Q1" s="542"/>
    </row>
    <row r="2" spans="1:17" ht="24.75">
      <c r="A2" s="542" t="s">
        <v>217</v>
      </c>
      <c r="B2" s="542"/>
      <c r="C2" s="542"/>
      <c r="D2" s="542"/>
      <c r="E2" s="542"/>
      <c r="F2" s="542"/>
      <c r="G2" s="542"/>
      <c r="H2" s="542"/>
      <c r="I2" s="542"/>
      <c r="J2" s="542"/>
      <c r="K2" s="542"/>
      <c r="L2" s="542"/>
      <c r="M2" s="542"/>
      <c r="N2" s="542"/>
      <c r="O2" s="542"/>
      <c r="P2" s="542"/>
      <c r="Q2" s="542"/>
    </row>
    <row r="3" spans="1:17" ht="22.5">
      <c r="A3" s="543" t="str">
        <f>'PLEASE FILL IN HERE FIRST!!!'!B5</f>
        <v>Major Series</v>
      </c>
      <c r="B3" s="543"/>
      <c r="C3" s="543"/>
      <c r="D3" s="543"/>
      <c r="E3" s="543"/>
      <c r="F3" s="543"/>
      <c r="G3" s="543"/>
      <c r="H3" s="543"/>
      <c r="I3" s="543"/>
      <c r="J3" s="543"/>
      <c r="K3" s="543"/>
      <c r="L3" s="543"/>
      <c r="M3" s="543"/>
      <c r="N3" s="543"/>
      <c r="O3" s="543"/>
      <c r="P3" s="543"/>
      <c r="Q3" s="543"/>
    </row>
    <row r="4" spans="1:17" ht="18">
      <c r="A4" s="544" t="str">
        <f>'PLEASE FILL IN HERE FIRST!!!'!B7</f>
        <v>Hungarian Open, Budapest (Major)</v>
      </c>
      <c r="B4" s="544"/>
      <c r="C4" s="544"/>
      <c r="D4" s="544"/>
      <c r="E4" s="544"/>
      <c r="F4" s="544"/>
      <c r="G4" s="544"/>
      <c r="H4" s="544"/>
      <c r="I4" s="544"/>
      <c r="J4" s="544"/>
      <c r="K4" s="544"/>
      <c r="L4" s="544"/>
      <c r="M4" s="544"/>
      <c r="N4" s="544"/>
      <c r="O4" s="544"/>
      <c r="P4" s="544"/>
      <c r="Q4" s="544"/>
    </row>
    <row r="5" spans="1:17" ht="15" customHeight="1">
      <c r="A5" s="351"/>
      <c r="B5" s="352"/>
      <c r="C5" s="352"/>
      <c r="D5" s="352"/>
      <c r="E5" s="352"/>
      <c r="F5" s="353">
        <f>'PLEASE FILL IN HERE FIRST!!!'!B9</f>
        <v>42389</v>
      </c>
      <c r="G5" s="354" t="s">
        <v>116</v>
      </c>
      <c r="H5" s="545">
        <f>'PLEASE FILL IN HERE FIRST!!!'!D9</f>
        <v>42393</v>
      </c>
      <c r="I5" s="545"/>
      <c r="J5" s="545"/>
      <c r="K5" s="355"/>
      <c r="L5" s="355"/>
      <c r="M5" s="352"/>
      <c r="N5" s="352"/>
      <c r="O5" s="352"/>
      <c r="P5" s="352"/>
      <c r="Q5" s="352"/>
    </row>
    <row r="7" spans="1:16" ht="19.5">
      <c r="A7" s="297" t="s">
        <v>98</v>
      </c>
      <c r="B7" s="79"/>
      <c r="C7" s="546" t="s">
        <v>456</v>
      </c>
      <c r="D7" s="547"/>
      <c r="E7" s="547"/>
      <c r="F7" s="547"/>
      <c r="G7" s="547"/>
      <c r="H7" s="547"/>
      <c r="I7" s="547"/>
      <c r="J7" s="547"/>
      <c r="K7" s="547"/>
      <c r="L7" s="547"/>
      <c r="M7" s="547"/>
      <c r="N7" s="547"/>
      <c r="O7" s="547"/>
      <c r="P7" s="548"/>
    </row>
    <row r="8" spans="1:16" ht="12.75">
      <c r="A8" s="107"/>
      <c r="B8" s="107"/>
      <c r="C8" s="107"/>
      <c r="D8" s="124"/>
      <c r="E8" s="107"/>
      <c r="F8" s="107"/>
      <c r="G8" s="107"/>
      <c r="H8" s="107"/>
      <c r="I8" s="107"/>
      <c r="J8" s="107"/>
      <c r="K8" s="107"/>
      <c r="L8" s="107"/>
      <c r="M8" s="107"/>
      <c r="N8" s="107"/>
      <c r="O8" s="107"/>
      <c r="P8" s="107"/>
    </row>
    <row r="9" spans="1:17" ht="12">
      <c r="A9" s="298"/>
      <c r="B9" s="298" t="s">
        <v>117</v>
      </c>
      <c r="C9" s="298" t="s">
        <v>118</v>
      </c>
      <c r="D9" s="299" t="s">
        <v>119</v>
      </c>
      <c r="E9" s="299" t="s">
        <v>120</v>
      </c>
      <c r="F9" s="299" t="s">
        <v>21</v>
      </c>
      <c r="G9" s="299" t="s">
        <v>22</v>
      </c>
      <c r="H9" s="300" t="s">
        <v>59</v>
      </c>
      <c r="I9" s="299" t="s">
        <v>60</v>
      </c>
      <c r="J9" s="299" t="s">
        <v>61</v>
      </c>
      <c r="K9" s="299" t="s">
        <v>62</v>
      </c>
      <c r="L9" s="299" t="s">
        <v>56</v>
      </c>
      <c r="M9" s="299" t="s">
        <v>141</v>
      </c>
      <c r="N9" s="299" t="s">
        <v>142</v>
      </c>
      <c r="O9" s="299" t="s">
        <v>143</v>
      </c>
      <c r="P9" s="299" t="s">
        <v>144</v>
      </c>
      <c r="Q9" s="301" t="s">
        <v>33</v>
      </c>
    </row>
    <row r="10" spans="1:17" ht="24" customHeight="1">
      <c r="A10" s="298"/>
      <c r="B10" s="298"/>
      <c r="C10" s="298"/>
      <c r="D10" s="299"/>
      <c r="E10" s="299"/>
      <c r="F10" s="302" t="s">
        <v>127</v>
      </c>
      <c r="G10" s="302" t="s">
        <v>127</v>
      </c>
      <c r="H10" s="303" t="s">
        <v>222</v>
      </c>
      <c r="I10" s="304" t="s">
        <v>223</v>
      </c>
      <c r="J10" s="304" t="s">
        <v>223</v>
      </c>
      <c r="K10" s="299"/>
      <c r="L10" s="299"/>
      <c r="M10" s="299"/>
      <c r="N10" s="299"/>
      <c r="O10" s="356" t="str">
        <f>'PLEASE FILL IN HERE FIRST!!!'!B43</f>
        <v>Euro €</v>
      </c>
      <c r="P10" s="356" t="str">
        <f>'PLEASE FILL IN HERE FIRST!!!'!B43</f>
        <v>Euro €</v>
      </c>
      <c r="Q10" s="356" t="str">
        <f>'PLEASE FILL IN HERE FIRST!!!'!B43</f>
        <v>Euro €</v>
      </c>
    </row>
    <row r="11" spans="1:22" s="56" customFormat="1" ht="20.25" customHeight="1">
      <c r="A11" s="305" t="s">
        <v>130</v>
      </c>
      <c r="B11" s="306" t="s">
        <v>27</v>
      </c>
      <c r="C11" s="306" t="s">
        <v>28</v>
      </c>
      <c r="D11" s="307" t="s">
        <v>221</v>
      </c>
      <c r="E11" s="307" t="s">
        <v>30</v>
      </c>
      <c r="F11" s="308">
        <v>40128</v>
      </c>
      <c r="G11" s="308">
        <v>40132</v>
      </c>
      <c r="H11" s="307" t="s">
        <v>31</v>
      </c>
      <c r="I11" s="307"/>
      <c r="J11" s="307"/>
      <c r="K11" s="307"/>
      <c r="L11" s="307" t="s">
        <v>173</v>
      </c>
      <c r="M11" s="307" t="s">
        <v>32</v>
      </c>
      <c r="N11" s="307">
        <v>4</v>
      </c>
      <c r="O11" s="309">
        <f>Prospectus!I73</f>
        <v>150</v>
      </c>
      <c r="P11" s="309">
        <f>'PLEASE FILL IN HERE FIRST!!!'!B47</f>
        <v>150</v>
      </c>
      <c r="Q11" s="309">
        <f>'PLEASE FILL IN HERE FIRST!!!'!B45</f>
        <v>15</v>
      </c>
      <c r="U11" s="53"/>
      <c r="V11" s="78"/>
    </row>
    <row r="12" spans="1:17" ht="19.5" customHeight="1">
      <c r="A12" s="310">
        <v>1</v>
      </c>
      <c r="B12" s="317"/>
      <c r="C12" s="317"/>
      <c r="D12" s="311"/>
      <c r="E12" s="311"/>
      <c r="F12" s="312"/>
      <c r="G12" s="312"/>
      <c r="H12" s="311"/>
      <c r="I12" s="311"/>
      <c r="J12" s="311"/>
      <c r="K12" s="311"/>
      <c r="L12" s="311"/>
      <c r="M12" s="311"/>
      <c r="N12" s="313">
        <f>IF(AND(F12&lt;&gt;0,G12&lt;&gt;0),G12-F12,"")</f>
      </c>
      <c r="O12" s="314">
        <f>IF(AND(I12="x",L12="SR"),Prospectus!$H$86*N12,IF(AND(I12="x",L12="DR"),Prospectus!$H$87*N12,IF(AND(J12="x",L12="SR"),Prospectus!$H$104*N12,IF(AND(J12="x",L12="DR"),Prospectus!$H$105*N12,IF(K12="x",0,"")))))</f>
      </c>
      <c r="P12" s="314">
        <f>IF(H12="x",$P$11,IF(I12="x","",IF(J12="x","",IF(K12="x","",""))))</f>
      </c>
      <c r="Q12" s="314">
        <f aca="true" t="shared" si="0" ref="Q12:Q41">IF(E12="PLA",$Q$11,"")</f>
      </c>
    </row>
    <row r="13" spans="1:17" ht="19.5" customHeight="1">
      <c r="A13" s="310">
        <v>2</v>
      </c>
      <c r="B13" s="317"/>
      <c r="C13" s="317"/>
      <c r="D13" s="311"/>
      <c r="E13" s="311"/>
      <c r="F13" s="312"/>
      <c r="G13" s="312"/>
      <c r="H13" s="311"/>
      <c r="I13" s="311"/>
      <c r="J13" s="311"/>
      <c r="K13" s="311"/>
      <c r="L13" s="311"/>
      <c r="M13" s="311"/>
      <c r="N13" s="313">
        <f aca="true" t="shared" si="1" ref="N13:N41">IF(AND(F13&lt;&gt;0,G13&lt;&gt;0),G13-F13,"")</f>
      </c>
      <c r="O13" s="314">
        <f>IF(AND(I13="x",L13="SR"),Prospectus!$H$86*N13,IF(AND(I13="x",L13="DR"),Prospectus!$H$87*N13,IF(AND(J13="x",L13="SR"),Prospectus!$H$104*N13,IF(AND(J13="x",L13="DR"),Prospectus!$H$105*N13,IF(K13="x",0,"")))))</f>
      </c>
      <c r="P13" s="314">
        <f aca="true" t="shared" si="2" ref="P13:P41">IF(H13="x",$P$11,IF(I13="x","",IF(J13="x","",IF(K13="x","",""))))</f>
      </c>
      <c r="Q13" s="314">
        <f t="shared" si="0"/>
      </c>
    </row>
    <row r="14" spans="1:17" ht="19.5" customHeight="1">
      <c r="A14" s="310">
        <v>3</v>
      </c>
      <c r="B14" s="317"/>
      <c r="C14" s="317"/>
      <c r="D14" s="311"/>
      <c r="E14" s="311"/>
      <c r="F14" s="312"/>
      <c r="G14" s="312"/>
      <c r="H14" s="311"/>
      <c r="I14" s="311"/>
      <c r="J14" s="311"/>
      <c r="K14" s="311"/>
      <c r="L14" s="311"/>
      <c r="M14" s="311"/>
      <c r="N14" s="313">
        <f t="shared" si="1"/>
      </c>
      <c r="O14" s="314">
        <f>IF(AND(I14="x",L14="SR"),Prospectus!$H$86*N14,IF(AND(I14="x",L14="DR"),Prospectus!$H$87*N14,IF(AND(J14="x",L14="SR"),Prospectus!$H$104*N14,IF(AND(J14="x",L14="DR"),Prospectus!$H$105*N14,IF(K14="x",0,"")))))</f>
      </c>
      <c r="P14" s="314">
        <f t="shared" si="2"/>
      </c>
      <c r="Q14" s="314">
        <f t="shared" si="0"/>
      </c>
    </row>
    <row r="15" spans="1:17" ht="19.5" customHeight="1">
      <c r="A15" s="310">
        <v>4</v>
      </c>
      <c r="B15" s="317"/>
      <c r="C15" s="317"/>
      <c r="D15" s="311"/>
      <c r="E15" s="311"/>
      <c r="F15" s="312"/>
      <c r="G15" s="312"/>
      <c r="H15" s="311"/>
      <c r="I15" s="311"/>
      <c r="J15" s="311"/>
      <c r="K15" s="311"/>
      <c r="L15" s="311"/>
      <c r="M15" s="311"/>
      <c r="N15" s="313">
        <f t="shared" si="1"/>
      </c>
      <c r="O15" s="314">
        <f>IF(AND(I15="x",L15="SR"),Prospectus!$H$86*N15,IF(AND(I15="x",L15="DR"),Prospectus!$H$87*N15,IF(AND(J15="x",L15="SR"),Prospectus!$H$104*N15,IF(AND(J15="x",L15="DR"),Prospectus!$H$105*N15,IF(K15="x",0,"")))))</f>
      </c>
      <c r="P15" s="314">
        <f t="shared" si="2"/>
      </c>
      <c r="Q15" s="314">
        <f t="shared" si="0"/>
      </c>
    </row>
    <row r="16" spans="1:17" ht="19.5" customHeight="1">
      <c r="A16" s="310">
        <v>5</v>
      </c>
      <c r="B16" s="317"/>
      <c r="C16" s="317"/>
      <c r="D16" s="311"/>
      <c r="E16" s="311"/>
      <c r="F16" s="312"/>
      <c r="G16" s="312"/>
      <c r="H16" s="311"/>
      <c r="I16" s="311"/>
      <c r="J16" s="311"/>
      <c r="K16" s="311"/>
      <c r="L16" s="311"/>
      <c r="M16" s="311"/>
      <c r="N16" s="313">
        <f t="shared" si="1"/>
      </c>
      <c r="O16" s="314">
        <f>IF(AND(I16="x",L16="SR"),Prospectus!$H$86*N16,IF(AND(I16="x",L16="DR"),Prospectus!$H$87*N16,IF(AND(J16="x",L16="SR"),Prospectus!$H$104*N16,IF(AND(J16="x",L16="DR"),Prospectus!$H$105*N16,IF(K16="x",0,"")))))</f>
      </c>
      <c r="P16" s="314">
        <f t="shared" si="2"/>
      </c>
      <c r="Q16" s="314">
        <f t="shared" si="0"/>
      </c>
    </row>
    <row r="17" spans="1:17" ht="19.5" customHeight="1">
      <c r="A17" s="310">
        <v>6</v>
      </c>
      <c r="B17" s="317"/>
      <c r="C17" s="317"/>
      <c r="D17" s="311"/>
      <c r="E17" s="311"/>
      <c r="F17" s="312"/>
      <c r="G17" s="312"/>
      <c r="H17" s="311"/>
      <c r="I17" s="311"/>
      <c r="J17" s="311"/>
      <c r="K17" s="311"/>
      <c r="L17" s="311"/>
      <c r="M17" s="311"/>
      <c r="N17" s="313">
        <f t="shared" si="1"/>
      </c>
      <c r="O17" s="314">
        <f>IF(AND(I17="x",L17="SR"),Prospectus!$H$86*N17,IF(AND(I17="x",L17="DR"),Prospectus!$H$87*N17,IF(AND(J17="x",L17="SR"),Prospectus!$H$104*N17,IF(AND(J17="x",L17="DR"),Prospectus!$H$105*N17,IF(K17="x",0,"")))))</f>
      </c>
      <c r="P17" s="314">
        <f t="shared" si="2"/>
      </c>
      <c r="Q17" s="314">
        <f t="shared" si="0"/>
      </c>
    </row>
    <row r="18" spans="1:17" ht="19.5" customHeight="1">
      <c r="A18" s="310">
        <v>7</v>
      </c>
      <c r="B18" s="317"/>
      <c r="C18" s="317"/>
      <c r="D18" s="311"/>
      <c r="E18" s="311"/>
      <c r="F18" s="312"/>
      <c r="G18" s="312"/>
      <c r="H18" s="311"/>
      <c r="I18" s="311"/>
      <c r="J18" s="311"/>
      <c r="K18" s="311"/>
      <c r="L18" s="311"/>
      <c r="M18" s="311"/>
      <c r="N18" s="313">
        <f t="shared" si="1"/>
      </c>
      <c r="O18" s="314">
        <f>IF(AND(I18="x",L18="SR"),Prospectus!$H$86*N18,IF(AND(I18="x",L18="DR"),Prospectus!$H$87*N18,IF(AND(J18="x",L18="SR"),Prospectus!$H$104*N18,IF(AND(J18="x",L18="DR"),Prospectus!$H$105*N18,IF(K18="x",0,"")))))</f>
      </c>
      <c r="P18" s="314">
        <f t="shared" si="2"/>
      </c>
      <c r="Q18" s="314">
        <f t="shared" si="0"/>
      </c>
    </row>
    <row r="19" spans="1:17" ht="19.5" customHeight="1">
      <c r="A19" s="310">
        <v>8</v>
      </c>
      <c r="B19" s="317"/>
      <c r="C19" s="317"/>
      <c r="D19" s="311"/>
      <c r="E19" s="311"/>
      <c r="F19" s="312"/>
      <c r="G19" s="312"/>
      <c r="H19" s="311"/>
      <c r="I19" s="311"/>
      <c r="J19" s="311"/>
      <c r="K19" s="311"/>
      <c r="L19" s="311"/>
      <c r="M19" s="311"/>
      <c r="N19" s="313">
        <f t="shared" si="1"/>
      </c>
      <c r="O19" s="314">
        <f>IF(AND(I19="x",L19="SR"),Prospectus!$H$86*N19,IF(AND(I19="x",L19="DR"),Prospectus!$H$87*N19,IF(AND(J19="x",L19="SR"),Prospectus!$H$104*N19,IF(AND(J19="x",L19="DR"),Prospectus!$H$105*N19,IF(K19="x",0,"")))))</f>
      </c>
      <c r="P19" s="314">
        <f t="shared" si="2"/>
      </c>
      <c r="Q19" s="314">
        <f t="shared" si="0"/>
      </c>
    </row>
    <row r="20" spans="1:17" ht="19.5" customHeight="1">
      <c r="A20" s="310">
        <v>9</v>
      </c>
      <c r="B20" s="317"/>
      <c r="C20" s="317"/>
      <c r="D20" s="311"/>
      <c r="E20" s="311"/>
      <c r="F20" s="312"/>
      <c r="G20" s="312"/>
      <c r="H20" s="311"/>
      <c r="I20" s="311"/>
      <c r="J20" s="311"/>
      <c r="K20" s="311"/>
      <c r="L20" s="311"/>
      <c r="M20" s="311"/>
      <c r="N20" s="313">
        <f t="shared" si="1"/>
      </c>
      <c r="O20" s="314">
        <f>IF(AND(I20="x",L20="SR"),Prospectus!$H$86*N20,IF(AND(I20="x",L20="DR"),Prospectus!$H$87*N20,IF(AND(J20="x",L20="SR"),Prospectus!$H$104*N20,IF(AND(J20="x",L20="DR"),Prospectus!$H$105*N20,IF(K20="x",0,"")))))</f>
      </c>
      <c r="P20" s="314">
        <f t="shared" si="2"/>
      </c>
      <c r="Q20" s="314">
        <f t="shared" si="0"/>
      </c>
    </row>
    <row r="21" spans="1:17" ht="19.5" customHeight="1">
      <c r="A21" s="310">
        <v>10</v>
      </c>
      <c r="B21" s="317"/>
      <c r="C21" s="317"/>
      <c r="D21" s="311"/>
      <c r="E21" s="311"/>
      <c r="F21" s="312"/>
      <c r="G21" s="312"/>
      <c r="H21" s="311"/>
      <c r="I21" s="311"/>
      <c r="J21" s="311"/>
      <c r="K21" s="311"/>
      <c r="L21" s="311"/>
      <c r="M21" s="311"/>
      <c r="N21" s="313">
        <f t="shared" si="1"/>
      </c>
      <c r="O21" s="314">
        <f>IF(AND(I21="x",L21="SR"),Prospectus!$H$86*N21,IF(AND(I21="x",L21="DR"),Prospectus!$H$87*N21,IF(AND(J21="x",L21="SR"),Prospectus!$H$104*N21,IF(AND(J21="x",L21="DR"),Prospectus!$H$105*N21,IF(K21="x",0,"")))))</f>
      </c>
      <c r="P21" s="314">
        <f t="shared" si="2"/>
      </c>
      <c r="Q21" s="314">
        <f t="shared" si="0"/>
      </c>
    </row>
    <row r="22" spans="1:17" ht="19.5" customHeight="1">
      <c r="A22" s="310">
        <v>11</v>
      </c>
      <c r="B22" s="317"/>
      <c r="C22" s="317"/>
      <c r="D22" s="311"/>
      <c r="E22" s="311"/>
      <c r="F22" s="312"/>
      <c r="G22" s="312"/>
      <c r="H22" s="311"/>
      <c r="I22" s="311"/>
      <c r="J22" s="311"/>
      <c r="K22" s="311"/>
      <c r="L22" s="311"/>
      <c r="M22" s="311"/>
      <c r="N22" s="313">
        <f t="shared" si="1"/>
      </c>
      <c r="O22" s="314">
        <f>IF(AND(I22="x",L22="SR"),Prospectus!$H$86*N22,IF(AND(I22="x",L22="DR"),Prospectus!$H$87*N22,IF(AND(J22="x",L22="SR"),Prospectus!$H$104*N22,IF(AND(J22="x",L22="DR"),Prospectus!$H$105*N22,IF(K22="x",0,"")))))</f>
      </c>
      <c r="P22" s="314">
        <f t="shared" si="2"/>
      </c>
      <c r="Q22" s="314">
        <f t="shared" si="0"/>
      </c>
    </row>
    <row r="23" spans="1:17" ht="19.5" customHeight="1">
      <c r="A23" s="310">
        <v>12</v>
      </c>
      <c r="B23" s="317"/>
      <c r="C23" s="317"/>
      <c r="D23" s="311"/>
      <c r="E23" s="311"/>
      <c r="F23" s="312"/>
      <c r="G23" s="312"/>
      <c r="H23" s="311"/>
      <c r="I23" s="311"/>
      <c r="J23" s="311"/>
      <c r="K23" s="311"/>
      <c r="L23" s="311"/>
      <c r="M23" s="311"/>
      <c r="N23" s="313">
        <f t="shared" si="1"/>
      </c>
      <c r="O23" s="314">
        <f>IF(AND(I23="x",L23="SR"),Prospectus!$H$86*N23,IF(AND(I23="x",L23="DR"),Prospectus!$H$87*N23,IF(AND(J23="x",L23="SR"),Prospectus!$H$104*N23,IF(AND(J23="x",L23="DR"),Prospectus!$H$105*N23,IF(K23="x",0,"")))))</f>
      </c>
      <c r="P23" s="314">
        <f t="shared" si="2"/>
      </c>
      <c r="Q23" s="314">
        <f t="shared" si="0"/>
      </c>
    </row>
    <row r="24" spans="1:17" ht="19.5" customHeight="1">
      <c r="A24" s="310">
        <v>13</v>
      </c>
      <c r="B24" s="317"/>
      <c r="C24" s="317"/>
      <c r="D24" s="311"/>
      <c r="E24" s="311"/>
      <c r="F24" s="312"/>
      <c r="G24" s="312"/>
      <c r="H24" s="311"/>
      <c r="I24" s="311"/>
      <c r="J24" s="311"/>
      <c r="K24" s="311"/>
      <c r="L24" s="311"/>
      <c r="M24" s="311"/>
      <c r="N24" s="313">
        <f t="shared" si="1"/>
      </c>
      <c r="O24" s="314">
        <f>IF(AND(I24="x",L24="SR"),Prospectus!$H$86*N24,IF(AND(I24="x",L24="DR"),Prospectus!$H$87*N24,IF(AND(J24="x",L24="SR"),Prospectus!$H$104*N24,IF(AND(J24="x",L24="DR"),Prospectus!$H$105*N24,IF(K24="x",0,"")))))</f>
      </c>
      <c r="P24" s="314">
        <f t="shared" si="2"/>
      </c>
      <c r="Q24" s="314">
        <f t="shared" si="0"/>
      </c>
    </row>
    <row r="25" spans="1:17" ht="19.5" customHeight="1">
      <c r="A25" s="310">
        <v>14</v>
      </c>
      <c r="B25" s="317"/>
      <c r="C25" s="317"/>
      <c r="D25" s="311"/>
      <c r="E25" s="311"/>
      <c r="F25" s="312"/>
      <c r="G25" s="312"/>
      <c r="H25" s="311"/>
      <c r="I25" s="311"/>
      <c r="J25" s="311"/>
      <c r="K25" s="311"/>
      <c r="L25" s="311"/>
      <c r="M25" s="311"/>
      <c r="N25" s="313">
        <f t="shared" si="1"/>
      </c>
      <c r="O25" s="314">
        <f>IF(AND(I25="x",L25="SR"),Prospectus!$H$86*N25,IF(AND(I25="x",L25="DR"),Prospectus!$H$87*N25,IF(AND(J25="x",L25="SR"),Prospectus!$H$104*N25,IF(AND(J25="x",L25="DR"),Prospectus!$H$105*N25,IF(K25="x",0,"")))))</f>
      </c>
      <c r="P25" s="314">
        <f t="shared" si="2"/>
      </c>
      <c r="Q25" s="314">
        <f t="shared" si="0"/>
      </c>
    </row>
    <row r="26" spans="1:17" ht="19.5" customHeight="1">
      <c r="A26" s="310">
        <v>15</v>
      </c>
      <c r="B26" s="317"/>
      <c r="C26" s="317"/>
      <c r="D26" s="311"/>
      <c r="E26" s="311"/>
      <c r="F26" s="312"/>
      <c r="G26" s="312"/>
      <c r="H26" s="311"/>
      <c r="I26" s="311"/>
      <c r="J26" s="311"/>
      <c r="K26" s="311"/>
      <c r="L26" s="311"/>
      <c r="M26" s="311"/>
      <c r="N26" s="313">
        <f t="shared" si="1"/>
      </c>
      <c r="O26" s="314">
        <f>IF(AND(I26="x",L26="SR"),Prospectus!$H$86*N26,IF(AND(I26="x",L26="DR"),Prospectus!$H$87*N26,IF(AND(J26="x",L26="SR"),Prospectus!$H$104*N26,IF(AND(J26="x",L26="DR"),Prospectus!$H$105*N26,IF(K26="x",0,"")))))</f>
      </c>
      <c r="P26" s="314">
        <f t="shared" si="2"/>
      </c>
      <c r="Q26" s="314">
        <f t="shared" si="0"/>
      </c>
    </row>
    <row r="27" spans="1:17" ht="19.5" customHeight="1">
      <c r="A27" s="310">
        <v>16</v>
      </c>
      <c r="B27" s="317"/>
      <c r="C27" s="317"/>
      <c r="D27" s="311"/>
      <c r="E27" s="311"/>
      <c r="F27" s="312"/>
      <c r="G27" s="312"/>
      <c r="H27" s="311"/>
      <c r="I27" s="311"/>
      <c r="J27" s="311"/>
      <c r="K27" s="311"/>
      <c r="L27" s="311"/>
      <c r="M27" s="311"/>
      <c r="N27" s="313">
        <f t="shared" si="1"/>
      </c>
      <c r="O27" s="314">
        <f>IF(AND(I27="x",L27="SR"),Prospectus!$H$86*N27,IF(AND(I27="x",L27="DR"),Prospectus!$H$87*N27,IF(AND(J27="x",L27="SR"),Prospectus!$H$104*N27,IF(AND(J27="x",L27="DR"),Prospectus!$H$105*N27,IF(K27="x",0,"")))))</f>
      </c>
      <c r="P27" s="314">
        <f t="shared" si="2"/>
      </c>
      <c r="Q27" s="314">
        <f t="shared" si="0"/>
      </c>
    </row>
    <row r="28" spans="1:17" ht="19.5" customHeight="1">
      <c r="A28" s="310">
        <v>17</v>
      </c>
      <c r="B28" s="317"/>
      <c r="C28" s="317"/>
      <c r="D28" s="311"/>
      <c r="E28" s="311"/>
      <c r="F28" s="312"/>
      <c r="G28" s="312"/>
      <c r="H28" s="311"/>
      <c r="I28" s="311"/>
      <c r="J28" s="311"/>
      <c r="K28" s="311"/>
      <c r="L28" s="311"/>
      <c r="M28" s="311"/>
      <c r="N28" s="313">
        <f t="shared" si="1"/>
      </c>
      <c r="O28" s="314">
        <f>IF(AND(I28="x",L28="SR"),Prospectus!$H$86*N28,IF(AND(I28="x",L28="DR"),Prospectus!$H$87*N28,IF(AND(J28="x",L28="SR"),Prospectus!$H$104*N28,IF(AND(J28="x",L28="DR"),Prospectus!$H$105*N28,IF(K28="x",0,"")))))</f>
      </c>
      <c r="P28" s="314">
        <f t="shared" si="2"/>
      </c>
      <c r="Q28" s="314">
        <f t="shared" si="0"/>
      </c>
    </row>
    <row r="29" spans="1:17" ht="19.5" customHeight="1">
      <c r="A29" s="310">
        <v>18</v>
      </c>
      <c r="B29" s="317"/>
      <c r="C29" s="317"/>
      <c r="D29" s="311"/>
      <c r="E29" s="311"/>
      <c r="F29" s="312"/>
      <c r="G29" s="312"/>
      <c r="H29" s="311"/>
      <c r="I29" s="311"/>
      <c r="J29" s="311"/>
      <c r="K29" s="311"/>
      <c r="L29" s="311"/>
      <c r="M29" s="311"/>
      <c r="N29" s="313">
        <f t="shared" si="1"/>
      </c>
      <c r="O29" s="314">
        <f>IF(AND(I29="x",L29="SR"),Prospectus!$H$86*N29,IF(AND(I29="x",L29="DR"),Prospectus!$H$87*N29,IF(AND(J29="x",L29="SR"),Prospectus!$H$104*N29,IF(AND(J29="x",L29="DR"),Prospectus!$H$105*N29,IF(K29="x",0,"")))))</f>
      </c>
      <c r="P29" s="314">
        <f t="shared" si="2"/>
      </c>
      <c r="Q29" s="314">
        <f t="shared" si="0"/>
      </c>
    </row>
    <row r="30" spans="1:17" ht="19.5" customHeight="1">
      <c r="A30" s="310">
        <v>19</v>
      </c>
      <c r="B30" s="317"/>
      <c r="C30" s="317"/>
      <c r="D30" s="311"/>
      <c r="E30" s="311"/>
      <c r="F30" s="312"/>
      <c r="G30" s="312"/>
      <c r="H30" s="311"/>
      <c r="I30" s="311"/>
      <c r="J30" s="311"/>
      <c r="K30" s="311"/>
      <c r="L30" s="311"/>
      <c r="M30" s="311"/>
      <c r="N30" s="313">
        <f t="shared" si="1"/>
      </c>
      <c r="O30" s="314">
        <f>IF(AND(I30="x",L30="SR"),Prospectus!$H$86*N30,IF(AND(I30="x",L30="DR"),Prospectus!$H$87*N30,IF(AND(J30="x",L30="SR"),Prospectus!$H$104*N30,IF(AND(J30="x",L30="DR"),Prospectus!$H$105*N30,IF(K30="x",0,"")))))</f>
      </c>
      <c r="P30" s="314">
        <f t="shared" si="2"/>
      </c>
      <c r="Q30" s="314">
        <f t="shared" si="0"/>
      </c>
    </row>
    <row r="31" spans="1:17" ht="19.5" customHeight="1">
      <c r="A31" s="310">
        <v>20</v>
      </c>
      <c r="B31" s="317"/>
      <c r="C31" s="317"/>
      <c r="D31" s="311"/>
      <c r="E31" s="311"/>
      <c r="F31" s="312"/>
      <c r="G31" s="312"/>
      <c r="H31" s="311"/>
      <c r="I31" s="311"/>
      <c r="J31" s="311"/>
      <c r="K31" s="311"/>
      <c r="L31" s="311"/>
      <c r="M31" s="311"/>
      <c r="N31" s="313">
        <f t="shared" si="1"/>
      </c>
      <c r="O31" s="314">
        <f>IF(AND(I31="x",L31="SR"),Prospectus!$H$86*N31,IF(AND(I31="x",L31="DR"),Prospectus!$H$87*N31,IF(AND(J31="x",L31="SR"),Prospectus!$H$104*N31,IF(AND(J31="x",L31="DR"),Prospectus!$H$105*N31,IF(K31="x",0,"")))))</f>
      </c>
      <c r="P31" s="314">
        <f t="shared" si="2"/>
      </c>
      <c r="Q31" s="314">
        <f t="shared" si="0"/>
      </c>
    </row>
    <row r="32" spans="1:17" ht="19.5" customHeight="1">
      <c r="A32" s="310">
        <v>21</v>
      </c>
      <c r="B32" s="317"/>
      <c r="C32" s="317"/>
      <c r="D32" s="311"/>
      <c r="E32" s="311"/>
      <c r="F32" s="312"/>
      <c r="G32" s="312"/>
      <c r="H32" s="311"/>
      <c r="I32" s="311"/>
      <c r="J32" s="311"/>
      <c r="K32" s="311"/>
      <c r="L32" s="311"/>
      <c r="M32" s="311"/>
      <c r="N32" s="313">
        <f t="shared" si="1"/>
      </c>
      <c r="O32" s="314">
        <f>IF(AND(I32="x",L32="SR"),Prospectus!$H$86*N32,IF(AND(I32="x",L32="DR"),Prospectus!$H$87*N32,IF(AND(J32="x",L32="SR"),Prospectus!$H$104*N32,IF(AND(J32="x",L32="DR"),Prospectus!$H$105*N32,IF(K32="x",0,"")))))</f>
      </c>
      <c r="P32" s="314">
        <f t="shared" si="2"/>
      </c>
      <c r="Q32" s="314">
        <f t="shared" si="0"/>
      </c>
    </row>
    <row r="33" spans="1:17" ht="19.5" customHeight="1">
      <c r="A33" s="310">
        <v>22</v>
      </c>
      <c r="B33" s="317"/>
      <c r="C33" s="317"/>
      <c r="D33" s="311"/>
      <c r="E33" s="311"/>
      <c r="F33" s="312"/>
      <c r="G33" s="312"/>
      <c r="H33" s="311"/>
      <c r="I33" s="311"/>
      <c r="J33" s="311"/>
      <c r="K33" s="311"/>
      <c r="L33" s="311"/>
      <c r="M33" s="311"/>
      <c r="N33" s="313">
        <f t="shared" si="1"/>
      </c>
      <c r="O33" s="314">
        <f>IF(AND(I33="x",L33="SR"),Prospectus!$H$86*N33,IF(AND(I33="x",L33="DR"),Prospectus!$H$87*N33,IF(AND(J33="x",L33="SR"),Prospectus!$H$104*N33,IF(AND(J33="x",L33="DR"),Prospectus!$H$105*N33,IF(K33="x",0,"")))))</f>
      </c>
      <c r="P33" s="314">
        <f t="shared" si="2"/>
      </c>
      <c r="Q33" s="314">
        <f t="shared" si="0"/>
      </c>
    </row>
    <row r="34" spans="1:17" ht="19.5" customHeight="1">
      <c r="A34" s="310">
        <v>23</v>
      </c>
      <c r="B34" s="317"/>
      <c r="C34" s="317"/>
      <c r="D34" s="311"/>
      <c r="E34" s="311"/>
      <c r="F34" s="312"/>
      <c r="G34" s="312"/>
      <c r="H34" s="311"/>
      <c r="I34" s="311"/>
      <c r="J34" s="311"/>
      <c r="K34" s="311"/>
      <c r="L34" s="311"/>
      <c r="M34" s="311"/>
      <c r="N34" s="313">
        <f t="shared" si="1"/>
      </c>
      <c r="O34" s="314">
        <f>IF(AND(I34="x",L34="SR"),Prospectus!$H$86*N34,IF(AND(I34="x",L34="DR"),Prospectus!$H$87*N34,IF(AND(J34="x",L34="SR"),Prospectus!$H$104*N34,IF(AND(J34="x",L34="DR"),Prospectus!$H$105*N34,IF(K34="x",0,"")))))</f>
      </c>
      <c r="P34" s="314">
        <f t="shared" si="2"/>
      </c>
      <c r="Q34" s="314">
        <f t="shared" si="0"/>
      </c>
    </row>
    <row r="35" spans="1:17" ht="19.5" customHeight="1">
      <c r="A35" s="310">
        <v>24</v>
      </c>
      <c r="B35" s="317"/>
      <c r="C35" s="317"/>
      <c r="D35" s="311"/>
      <c r="E35" s="311"/>
      <c r="F35" s="312"/>
      <c r="G35" s="312"/>
      <c r="H35" s="311"/>
      <c r="I35" s="311"/>
      <c r="J35" s="311"/>
      <c r="K35" s="311"/>
      <c r="L35" s="311"/>
      <c r="M35" s="311"/>
      <c r="N35" s="313">
        <f t="shared" si="1"/>
      </c>
      <c r="O35" s="314">
        <f>IF(AND(I35="x",L35="SR"),Prospectus!$H$86*N35,IF(AND(I35="x",L35="DR"),Prospectus!$H$87*N35,IF(AND(J35="x",L35="SR"),Prospectus!$H$104*N35,IF(AND(J35="x",L35="DR"),Prospectus!$H$105*N35,IF(K35="x",0,"")))))</f>
      </c>
      <c r="P35" s="314">
        <f t="shared" si="2"/>
      </c>
      <c r="Q35" s="314">
        <f t="shared" si="0"/>
      </c>
    </row>
    <row r="36" spans="1:17" ht="19.5" customHeight="1">
      <c r="A36" s="310">
        <v>25</v>
      </c>
      <c r="B36" s="317"/>
      <c r="C36" s="317"/>
      <c r="D36" s="311"/>
      <c r="E36" s="311"/>
      <c r="F36" s="312"/>
      <c r="G36" s="312"/>
      <c r="H36" s="311"/>
      <c r="I36" s="311"/>
      <c r="J36" s="311"/>
      <c r="K36" s="311"/>
      <c r="L36" s="311"/>
      <c r="M36" s="311"/>
      <c r="N36" s="313">
        <f t="shared" si="1"/>
      </c>
      <c r="O36" s="314">
        <f>IF(AND(I36="x",L36="SR"),Prospectus!$H$86*N36,IF(AND(I36="x",L36="DR"),Prospectus!$H$87*N36,IF(AND(J36="x",L36="SR"),Prospectus!$H$104*N36,IF(AND(J36="x",L36="DR"),Prospectus!$H$105*N36,IF(K36="x",0,"")))))</f>
      </c>
      <c r="P36" s="314">
        <f t="shared" si="2"/>
      </c>
      <c r="Q36" s="314">
        <f t="shared" si="0"/>
      </c>
    </row>
    <row r="37" spans="1:17" ht="19.5" customHeight="1">
      <c r="A37" s="310">
        <v>26</v>
      </c>
      <c r="B37" s="317"/>
      <c r="C37" s="317"/>
      <c r="D37" s="311"/>
      <c r="E37" s="311"/>
      <c r="F37" s="312"/>
      <c r="G37" s="312"/>
      <c r="H37" s="311"/>
      <c r="I37" s="311"/>
      <c r="J37" s="311"/>
      <c r="K37" s="311"/>
      <c r="L37" s="311"/>
      <c r="M37" s="311"/>
      <c r="N37" s="313">
        <f t="shared" si="1"/>
      </c>
      <c r="O37" s="314">
        <f>IF(AND(I37="x",L37="SR"),Prospectus!$H$86*N37,IF(AND(I37="x",L37="DR"),Prospectus!$H$87*N37,IF(AND(J37="x",L37="SR"),Prospectus!$H$104*N37,IF(AND(J37="x",L37="DR"),Prospectus!$H$105*N37,IF(K37="x",0,"")))))</f>
      </c>
      <c r="P37" s="314">
        <f t="shared" si="2"/>
      </c>
      <c r="Q37" s="314">
        <f t="shared" si="0"/>
      </c>
    </row>
    <row r="38" spans="1:17" ht="19.5" customHeight="1">
      <c r="A38" s="310">
        <v>27</v>
      </c>
      <c r="B38" s="317"/>
      <c r="C38" s="317"/>
      <c r="D38" s="311"/>
      <c r="E38" s="311"/>
      <c r="F38" s="312"/>
      <c r="G38" s="312"/>
      <c r="H38" s="311"/>
      <c r="I38" s="311"/>
      <c r="J38" s="311"/>
      <c r="K38" s="311"/>
      <c r="L38" s="311"/>
      <c r="M38" s="311"/>
      <c r="N38" s="313">
        <f t="shared" si="1"/>
      </c>
      <c r="O38" s="314">
        <f>IF(AND(I38="x",L38="SR"),Prospectus!$H$86*N38,IF(AND(I38="x",L38="DR"),Prospectus!$H$87*N38,IF(AND(J38="x",L38="SR"),Prospectus!$H$104*N38,IF(AND(J38="x",L38="DR"),Prospectus!$H$105*N38,IF(K38="x",0,"")))))</f>
      </c>
      <c r="P38" s="314">
        <f t="shared" si="2"/>
      </c>
      <c r="Q38" s="314">
        <f t="shared" si="0"/>
      </c>
    </row>
    <row r="39" spans="1:17" ht="19.5" customHeight="1">
      <c r="A39" s="310">
        <v>28</v>
      </c>
      <c r="B39" s="317"/>
      <c r="C39" s="317"/>
      <c r="D39" s="311"/>
      <c r="E39" s="311"/>
      <c r="F39" s="312"/>
      <c r="G39" s="312"/>
      <c r="H39" s="311"/>
      <c r="I39" s="311"/>
      <c r="J39" s="311"/>
      <c r="K39" s="311"/>
      <c r="L39" s="311"/>
      <c r="M39" s="311"/>
      <c r="N39" s="313">
        <f t="shared" si="1"/>
      </c>
      <c r="O39" s="314">
        <f>IF(AND(I39="x",L39="SR"),Prospectus!$H$86*N39,IF(AND(I39="x",L39="DR"),Prospectus!$H$87*N39,IF(AND(J39="x",L39="SR"),Prospectus!$H$104*N39,IF(AND(J39="x",L39="DR"),Prospectus!$H$105*N39,IF(K39="x",0,"")))))</f>
      </c>
      <c r="P39" s="314">
        <f t="shared" si="2"/>
      </c>
      <c r="Q39" s="314">
        <f t="shared" si="0"/>
      </c>
    </row>
    <row r="40" spans="1:17" ht="19.5" customHeight="1">
      <c r="A40" s="310">
        <v>29</v>
      </c>
      <c r="B40" s="317"/>
      <c r="C40" s="317"/>
      <c r="D40" s="311"/>
      <c r="E40" s="311"/>
      <c r="F40" s="312"/>
      <c r="G40" s="312"/>
      <c r="H40" s="311"/>
      <c r="I40" s="311"/>
      <c r="J40" s="311"/>
      <c r="K40" s="311"/>
      <c r="L40" s="311"/>
      <c r="M40" s="311"/>
      <c r="N40" s="313">
        <f t="shared" si="1"/>
      </c>
      <c r="O40" s="314">
        <f>IF(AND(I40="x",L40="SR"),Prospectus!$H$86*N40,IF(AND(I40="x",L40="DR"),Prospectus!$H$87*N40,IF(AND(J40="x",L40="SR"),Prospectus!$H$104*N40,IF(AND(J40="x",L40="DR"),Prospectus!$H$105*N40,IF(K40="x",0,"")))))</f>
      </c>
      <c r="P40" s="314">
        <f t="shared" si="2"/>
      </c>
      <c r="Q40" s="314">
        <f t="shared" si="0"/>
      </c>
    </row>
    <row r="41" spans="1:17" ht="19.5" customHeight="1">
      <c r="A41" s="310">
        <v>30</v>
      </c>
      <c r="B41" s="317"/>
      <c r="C41" s="317"/>
      <c r="D41" s="311"/>
      <c r="E41" s="311"/>
      <c r="F41" s="312"/>
      <c r="G41" s="312"/>
      <c r="H41" s="311"/>
      <c r="I41" s="311"/>
      <c r="J41" s="311"/>
      <c r="K41" s="311"/>
      <c r="L41" s="311"/>
      <c r="M41" s="311"/>
      <c r="N41" s="313">
        <f t="shared" si="1"/>
      </c>
      <c r="O41" s="314">
        <f>IF(AND(I41="x",L41="SR"),Prospectus!$H$86*N41,IF(AND(I41="x",L41="DR"),Prospectus!$H$87*N41,IF(AND(J41="x",L41="SR"),Prospectus!$H$104*N41,IF(AND(J41="x",L41="DR"),Prospectus!$H$105*N41,IF(K41="x",0,"")))))</f>
      </c>
      <c r="P41" s="314">
        <f t="shared" si="2"/>
      </c>
      <c r="Q41" s="314">
        <f t="shared" si="0"/>
      </c>
    </row>
    <row r="42" spans="1:17" ht="19.5" customHeight="1" thickBot="1">
      <c r="A42" s="549" t="s">
        <v>145</v>
      </c>
      <c r="B42" s="549"/>
      <c r="C42" s="549"/>
      <c r="D42" s="549"/>
      <c r="E42" s="549"/>
      <c r="F42" s="549"/>
      <c r="G42" s="549"/>
      <c r="H42" s="549"/>
      <c r="I42" s="549"/>
      <c r="J42" s="549"/>
      <c r="K42" s="549"/>
      <c r="L42" s="549"/>
      <c r="M42" s="549"/>
      <c r="N42" s="549"/>
      <c r="O42" s="315">
        <f>SUM(O12:O41)</f>
        <v>0</v>
      </c>
      <c r="P42" s="315">
        <f>SUM(P12:P41)</f>
        <v>0</v>
      </c>
      <c r="Q42" s="316">
        <f>SUM(Q12:Q41)</f>
        <v>0</v>
      </c>
    </row>
    <row r="43" spans="1:17" ht="19.5" customHeight="1" thickBot="1">
      <c r="A43" s="550" t="s">
        <v>146</v>
      </c>
      <c r="B43" s="550"/>
      <c r="C43" s="550"/>
      <c r="D43" s="550"/>
      <c r="E43" s="550"/>
      <c r="F43" s="550"/>
      <c r="G43" s="550"/>
      <c r="H43" s="550"/>
      <c r="I43" s="550"/>
      <c r="J43" s="550"/>
      <c r="K43" s="550"/>
      <c r="L43" s="550"/>
      <c r="M43" s="550"/>
      <c r="N43" s="550"/>
      <c r="O43" s="551">
        <f>O42+P42+Q42</f>
        <v>0</v>
      </c>
      <c r="P43" s="552"/>
      <c r="Q43" s="357" t="str">
        <f>'PLEASE FILL IN HERE FIRST!!!'!B43</f>
        <v>Euro €</v>
      </c>
    </row>
    <row r="44" spans="1:17" ht="19.5" customHeight="1">
      <c r="A44" s="565" t="s">
        <v>201</v>
      </c>
      <c r="B44" s="565"/>
      <c r="C44" s="565"/>
      <c r="D44" s="565"/>
      <c r="E44" s="565"/>
      <c r="F44" s="565"/>
      <c r="G44" s="89"/>
      <c r="H44" s="89"/>
      <c r="I44" s="89"/>
      <c r="J44" s="89"/>
      <c r="K44" s="88"/>
      <c r="L44" s="88"/>
      <c r="M44" s="88"/>
      <c r="N44" s="88"/>
      <c r="O44" s="95"/>
      <c r="P44" s="95"/>
      <c r="Q44" s="96"/>
    </row>
    <row r="45" spans="1:16" ht="12">
      <c r="A45" s="97" t="s">
        <v>147</v>
      </c>
      <c r="B45" s="97"/>
      <c r="C45" s="97"/>
      <c r="D45" s="98"/>
      <c r="E45" s="98"/>
      <c r="F45" s="98"/>
      <c r="G45" s="98"/>
      <c r="H45" s="98"/>
      <c r="I45" s="98"/>
      <c r="J45" s="81"/>
      <c r="K45" s="81"/>
      <c r="L45" s="81"/>
      <c r="M45" s="81"/>
      <c r="N45" s="81"/>
      <c r="O45" s="81"/>
      <c r="P45" s="81"/>
    </row>
    <row r="46" spans="1:16" ht="12">
      <c r="A46" s="97"/>
      <c r="B46" s="564" t="s">
        <v>113</v>
      </c>
      <c r="C46" s="564"/>
      <c r="D46" s="564"/>
      <c r="E46" s="564"/>
      <c r="F46" s="97"/>
      <c r="G46" s="97"/>
      <c r="H46" s="97"/>
      <c r="I46" s="97"/>
      <c r="J46" s="80"/>
      <c r="K46" s="80"/>
      <c r="L46" s="80"/>
      <c r="M46" s="80"/>
      <c r="N46" s="80"/>
      <c r="O46" s="80"/>
      <c r="P46" s="80"/>
    </row>
    <row r="47" spans="1:16" ht="15" customHeight="1">
      <c r="A47" s="101" t="s">
        <v>116</v>
      </c>
      <c r="B47" s="318"/>
      <c r="C47" s="107"/>
      <c r="D47" s="124"/>
      <c r="E47" s="107"/>
      <c r="F47" s="559">
        <f>'PLEASE FILL IN HERE FIRST!!!'!B33</f>
        <v>42361</v>
      </c>
      <c r="G47" s="559"/>
      <c r="H47" s="559"/>
      <c r="I47" s="559"/>
      <c r="J47" s="559"/>
      <c r="K47" s="559"/>
      <c r="L47" s="559"/>
      <c r="M47" s="107"/>
      <c r="N47" s="80"/>
      <c r="O47" s="80"/>
      <c r="P47" s="80"/>
    </row>
    <row r="48" spans="1:16" ht="15.75">
      <c r="A48" s="567" t="str">
        <f>'PLEASE FILL IN HERE FIRST!!!'!B23</f>
        <v>Hungarian Table Tennis Association / Pannonsport Szervező és Marketing Kft.</v>
      </c>
      <c r="B48" s="567"/>
      <c r="C48" s="567"/>
      <c r="D48" s="567"/>
      <c r="E48" s="567"/>
      <c r="F48" s="560"/>
      <c r="G48" s="560"/>
      <c r="H48" s="560"/>
      <c r="I48" s="560"/>
      <c r="J48" s="560"/>
      <c r="K48" s="560"/>
      <c r="L48" s="560"/>
      <c r="M48" s="107"/>
      <c r="N48" s="80"/>
      <c r="O48" s="80"/>
      <c r="P48" s="80"/>
    </row>
    <row r="49" spans="1:22" s="61" customFormat="1" ht="15.75">
      <c r="A49" s="319"/>
      <c r="B49" s="99" t="s">
        <v>115</v>
      </c>
      <c r="C49" s="566" t="str">
        <f>'PLEASE FILL IN HERE FIRST!!!'!B27</f>
        <v>+36 1 4606842/ + 36 94 514689</v>
      </c>
      <c r="D49" s="566"/>
      <c r="E49" s="320" t="s">
        <v>109</v>
      </c>
      <c r="F49" s="553"/>
      <c r="G49" s="554"/>
      <c r="H49" s="554"/>
      <c r="I49" s="554"/>
      <c r="J49" s="554"/>
      <c r="K49" s="554"/>
      <c r="L49" s="554"/>
      <c r="M49" s="555"/>
      <c r="N49" s="82"/>
      <c r="O49" s="82"/>
      <c r="P49" s="82"/>
      <c r="U49" s="62"/>
      <c r="V49" s="83"/>
    </row>
    <row r="50" spans="1:22" s="61" customFormat="1" ht="18">
      <c r="A50" s="100" t="s">
        <v>228</v>
      </c>
      <c r="B50" s="561" t="str">
        <f>Prospectus!E13</f>
        <v>moatsz@moatsz.hu / pannonsport@pannonsport.hu</v>
      </c>
      <c r="C50" s="562"/>
      <c r="D50" s="562"/>
      <c r="E50" s="563"/>
      <c r="F50" s="556"/>
      <c r="G50" s="557"/>
      <c r="H50" s="557"/>
      <c r="I50" s="557"/>
      <c r="J50" s="557"/>
      <c r="K50" s="557"/>
      <c r="L50" s="557"/>
      <c r="M50" s="558"/>
      <c r="N50" s="82"/>
      <c r="O50" s="82"/>
      <c r="P50" s="82"/>
      <c r="U50" s="62"/>
      <c r="V50" s="83"/>
    </row>
  </sheetData>
  <sheetProtection password="CA4D" sheet="1" objects="1" scenarios="1" selectLockedCells="1"/>
  <mergeCells count="16">
    <mergeCell ref="A42:N42"/>
    <mergeCell ref="A43:N43"/>
    <mergeCell ref="O43:P43"/>
    <mergeCell ref="F49:M50"/>
    <mergeCell ref="F47:L48"/>
    <mergeCell ref="B50:E50"/>
    <mergeCell ref="B46:E46"/>
    <mergeCell ref="A44:F44"/>
    <mergeCell ref="C49:D49"/>
    <mergeCell ref="A48:E48"/>
    <mergeCell ref="A1:Q1"/>
    <mergeCell ref="A3:Q3"/>
    <mergeCell ref="A4:Q4"/>
    <mergeCell ref="H5:J5"/>
    <mergeCell ref="C7:P7"/>
    <mergeCell ref="A2:Q2"/>
  </mergeCells>
  <conditionalFormatting sqref="B12:E41">
    <cfRule type="cellIs" priority="7" dxfId="1" operator="equal">
      <formula>0</formula>
    </cfRule>
  </conditionalFormatting>
  <conditionalFormatting sqref="F12:G41">
    <cfRule type="cellIs" priority="4" dxfId="1" operator="equal">
      <formula>0</formula>
    </cfRule>
  </conditionalFormatting>
  <conditionalFormatting sqref="I12:M41">
    <cfRule type="expression" priority="3" dxfId="5">
      <formula>Accommodation!$H12="x"</formula>
    </cfRule>
  </conditionalFormatting>
  <conditionalFormatting sqref="F12:G41">
    <cfRule type="expression" priority="2" dxfId="5">
      <formula>Accommodation!$H12="x"</formula>
    </cfRule>
  </conditionalFormatting>
  <conditionalFormatting sqref="N12:N41">
    <cfRule type="expression" priority="1" dxfId="0">
      <formula>Accommodation!$H12="x"</formula>
    </cfRule>
  </conditionalFormatting>
  <dataValidations count="2">
    <dataValidation type="list" allowBlank="1" showInputMessage="1" showErrorMessage="1" sqref="M12:M41">
      <formula1>Accommodation!$C$12:$C$41</formula1>
    </dataValidation>
    <dataValidation type="list" allowBlank="1" showInputMessage="1" showErrorMessage="1" sqref="L12:L41">
      <formula1>Travel!$AC$1:$AC$3</formula1>
    </dataValidation>
  </dataValidations>
  <printOptions horizontalCentered="1"/>
  <pageMargins left="0.2" right="0.2" top="0.39000000000000007" bottom="0.2" header="0" footer="0"/>
  <pageSetup fitToHeight="1" fitToWidth="1" orientation="landscape" paperSize="9" scale="58"/>
</worksheet>
</file>

<file path=xl/worksheets/sheet5.xml><?xml version="1.0" encoding="utf-8"?>
<worksheet xmlns="http://schemas.openxmlformats.org/spreadsheetml/2006/main" xmlns:r="http://schemas.openxmlformats.org/officeDocument/2006/relationships">
  <sheetPr>
    <tabColor indexed="14"/>
    <pageSetUpPr fitToPage="1"/>
  </sheetPr>
  <dimension ref="A1:AD51"/>
  <sheetViews>
    <sheetView showGridLines="0" workbookViewId="0" topLeftCell="A1">
      <selection activeCell="F12" sqref="F12"/>
    </sheetView>
  </sheetViews>
  <sheetFormatPr defaultColWidth="11.57421875" defaultRowHeight="12.75"/>
  <cols>
    <col min="1" max="1" width="17.421875" style="6" customWidth="1"/>
    <col min="2" max="2" width="14.28125" style="6" customWidth="1"/>
    <col min="3" max="3" width="17.421875" style="6" customWidth="1"/>
    <col min="4" max="4" width="5.140625" style="6" bestFit="1" customWidth="1"/>
    <col min="5" max="5" width="10.28125" style="6" bestFit="1" customWidth="1"/>
    <col min="6" max="6" width="11.140625" style="6" bestFit="1" customWidth="1"/>
    <col min="7" max="7" width="20.140625" style="6" bestFit="1" customWidth="1"/>
    <col min="8" max="8" width="11.28125" style="6" bestFit="1" customWidth="1"/>
    <col min="9" max="9" width="8.28125" style="6" bestFit="1" customWidth="1"/>
    <col min="10" max="10" width="10.00390625" style="6" bestFit="1" customWidth="1"/>
    <col min="11" max="11" width="13.421875" style="6" bestFit="1" customWidth="1"/>
    <col min="12" max="12" width="11.28125" style="6" bestFit="1" customWidth="1"/>
    <col min="13" max="13" width="11.28125" style="6" customWidth="1"/>
    <col min="14" max="26" width="11.421875" style="6" customWidth="1"/>
    <col min="27" max="27" width="11.421875" style="75" customWidth="1"/>
    <col min="28" max="29" width="11.421875" style="6" customWidth="1"/>
    <col min="30" max="30" width="11.421875" style="75" customWidth="1"/>
    <col min="31" max="16384" width="11.421875" style="6" customWidth="1"/>
  </cols>
  <sheetData>
    <row r="1" spans="1:30" ht="24.75">
      <c r="A1" s="573" t="str">
        <f>'PLEASE FILL IN HERE FIRST!!!'!B3</f>
        <v>ITTF World Tour 2016</v>
      </c>
      <c r="B1" s="573"/>
      <c r="C1" s="573"/>
      <c r="D1" s="573"/>
      <c r="E1" s="573"/>
      <c r="F1" s="573"/>
      <c r="G1" s="573"/>
      <c r="H1" s="573"/>
      <c r="I1" s="573"/>
      <c r="J1" s="573"/>
      <c r="K1" s="573"/>
      <c r="L1" s="573"/>
      <c r="M1" s="573"/>
      <c r="AA1" s="77" t="s">
        <v>29</v>
      </c>
      <c r="AB1" s="75" t="s">
        <v>30</v>
      </c>
      <c r="AC1" s="76" t="s">
        <v>173</v>
      </c>
      <c r="AD1" s="77" t="s">
        <v>192</v>
      </c>
    </row>
    <row r="2" spans="1:30" ht="24.75">
      <c r="A2" s="573" t="s">
        <v>137</v>
      </c>
      <c r="B2" s="573"/>
      <c r="C2" s="573"/>
      <c r="D2" s="573"/>
      <c r="E2" s="573"/>
      <c r="F2" s="573"/>
      <c r="G2" s="573"/>
      <c r="H2" s="573"/>
      <c r="I2" s="573"/>
      <c r="J2" s="573"/>
      <c r="K2" s="573"/>
      <c r="L2" s="573"/>
      <c r="M2" s="573"/>
      <c r="AA2" s="77"/>
      <c r="AB2" s="75"/>
      <c r="AC2" s="76"/>
      <c r="AD2" s="77"/>
    </row>
    <row r="3" spans="1:30" ht="15.75">
      <c r="A3" s="540" t="str">
        <f>'PLEASE FILL IN HERE FIRST!!!'!B5</f>
        <v>Major Series</v>
      </c>
      <c r="B3" s="540"/>
      <c r="C3" s="540"/>
      <c r="D3" s="540"/>
      <c r="E3" s="540"/>
      <c r="F3" s="540"/>
      <c r="G3" s="540"/>
      <c r="H3" s="540"/>
      <c r="I3" s="540"/>
      <c r="J3" s="540"/>
      <c r="K3" s="540"/>
      <c r="L3" s="540"/>
      <c r="M3" s="540"/>
      <c r="AA3" s="77" t="s">
        <v>191</v>
      </c>
      <c r="AB3" s="75" t="s">
        <v>174</v>
      </c>
      <c r="AC3" s="76" t="s">
        <v>57</v>
      </c>
      <c r="AD3" s="77" t="s">
        <v>193</v>
      </c>
    </row>
    <row r="4" spans="1:30" ht="15.75">
      <c r="A4" s="540" t="str">
        <f>'PLEASE FILL IN HERE FIRST!!!'!B7</f>
        <v>Hungarian Open, Budapest (Major)</v>
      </c>
      <c r="B4" s="540"/>
      <c r="C4" s="540"/>
      <c r="D4" s="540"/>
      <c r="E4" s="540"/>
      <c r="F4" s="540"/>
      <c r="G4" s="540"/>
      <c r="H4" s="540"/>
      <c r="I4" s="540"/>
      <c r="J4" s="540"/>
      <c r="K4" s="540"/>
      <c r="L4" s="540"/>
      <c r="M4" s="540"/>
      <c r="AB4" s="77" t="s">
        <v>177</v>
      </c>
      <c r="AC4" s="76"/>
      <c r="AD4" s="77" t="s">
        <v>194</v>
      </c>
    </row>
    <row r="5" spans="1:29" ht="15.75">
      <c r="A5" s="321"/>
      <c r="B5" s="321"/>
      <c r="C5" s="321"/>
      <c r="D5" s="574">
        <f>'PLEASE FILL IN HERE FIRST!!!'!B9</f>
        <v>42389</v>
      </c>
      <c r="E5" s="574"/>
      <c r="F5" s="578" t="s">
        <v>116</v>
      </c>
      <c r="G5" s="578"/>
      <c r="H5" s="574">
        <f>'PLEASE FILL IN HERE FIRST!!!'!D9</f>
        <v>42393</v>
      </c>
      <c r="I5" s="574"/>
      <c r="J5" s="322"/>
      <c r="K5" s="322"/>
      <c r="L5" s="322"/>
      <c r="M5" s="322"/>
      <c r="AB5" s="77" t="s">
        <v>190</v>
      </c>
      <c r="AC5" s="76"/>
    </row>
    <row r="6" spans="28:29" ht="12">
      <c r="AB6" s="77" t="s">
        <v>176</v>
      </c>
      <c r="AC6" s="76"/>
    </row>
    <row r="7" spans="1:13" ht="19.5">
      <c r="A7" s="571" t="s">
        <v>98</v>
      </c>
      <c r="B7" s="572"/>
      <c r="C7" s="575" t="str">
        <f>Accommodation!C7</f>
        <v>please fill in the name of the Association</v>
      </c>
      <c r="D7" s="576"/>
      <c r="E7" s="576"/>
      <c r="F7" s="576"/>
      <c r="G7" s="576"/>
      <c r="H7" s="576"/>
      <c r="I7" s="576"/>
      <c r="J7" s="576"/>
      <c r="K7" s="576"/>
      <c r="L7" s="576"/>
      <c r="M7" s="577"/>
    </row>
    <row r="8" spans="1:13" ht="12">
      <c r="A8"/>
      <c r="B8"/>
      <c r="C8"/>
      <c r="D8"/>
      <c r="E8"/>
      <c r="F8"/>
      <c r="G8" s="1"/>
      <c r="H8"/>
      <c r="I8"/>
      <c r="J8"/>
      <c r="K8"/>
      <c r="L8"/>
      <c r="M8"/>
    </row>
    <row r="9" spans="1:13" ht="12">
      <c r="A9" s="323"/>
      <c r="B9" s="323" t="s">
        <v>117</v>
      </c>
      <c r="C9" s="323" t="s">
        <v>118</v>
      </c>
      <c r="D9" s="324" t="s">
        <v>119</v>
      </c>
      <c r="E9" s="324" t="s">
        <v>120</v>
      </c>
      <c r="F9" s="325" t="s">
        <v>121</v>
      </c>
      <c r="G9" s="326" t="s">
        <v>122</v>
      </c>
      <c r="H9" s="326" t="s">
        <v>123</v>
      </c>
      <c r="I9" s="326" t="s">
        <v>122</v>
      </c>
      <c r="J9" s="327" t="s">
        <v>124</v>
      </c>
      <c r="K9" s="326" t="s">
        <v>125</v>
      </c>
      <c r="L9" s="326" t="s">
        <v>125</v>
      </c>
      <c r="M9" s="327" t="s">
        <v>124</v>
      </c>
    </row>
    <row r="10" spans="1:13" ht="12">
      <c r="A10" s="323"/>
      <c r="B10" s="323"/>
      <c r="C10" s="323"/>
      <c r="D10" s="328"/>
      <c r="E10" s="324"/>
      <c r="F10" s="329" t="s">
        <v>126</v>
      </c>
      <c r="G10" s="330" t="s">
        <v>127</v>
      </c>
      <c r="H10" s="330" t="s">
        <v>128</v>
      </c>
      <c r="I10" s="330" t="s">
        <v>129</v>
      </c>
      <c r="J10" s="327"/>
      <c r="K10" s="330" t="s">
        <v>127</v>
      </c>
      <c r="L10" s="330" t="s">
        <v>129</v>
      </c>
      <c r="M10" s="331"/>
    </row>
    <row r="11" spans="1:13" s="18" customFormat="1" ht="19.5" customHeight="1">
      <c r="A11" s="332" t="s">
        <v>130</v>
      </c>
      <c r="B11" s="333" t="s">
        <v>27</v>
      </c>
      <c r="C11" s="333" t="s">
        <v>28</v>
      </c>
      <c r="D11" s="332" t="s">
        <v>29</v>
      </c>
      <c r="E11" s="332" t="s">
        <v>30</v>
      </c>
      <c r="F11" s="334" t="s">
        <v>34</v>
      </c>
      <c r="G11" s="335">
        <v>40128</v>
      </c>
      <c r="H11" s="336" t="s">
        <v>35</v>
      </c>
      <c r="I11" s="337">
        <v>0.5729166666666666</v>
      </c>
      <c r="J11" s="332" t="s">
        <v>36</v>
      </c>
      <c r="K11" s="338">
        <v>40132</v>
      </c>
      <c r="L11" s="339">
        <v>0.8333333333333334</v>
      </c>
      <c r="M11" s="332" t="s">
        <v>37</v>
      </c>
    </row>
    <row r="12" spans="1:13" ht="17.25" customHeight="1">
      <c r="A12" s="340">
        <v>1</v>
      </c>
      <c r="B12" s="345">
        <f>Accommodation!B12</f>
        <v>0</v>
      </c>
      <c r="C12" s="345">
        <f>Accommodation!C12</f>
        <v>0</v>
      </c>
      <c r="D12" s="341">
        <f>Accommodation!D12</f>
        <v>0</v>
      </c>
      <c r="E12" s="341">
        <f>Accommodation!E12</f>
        <v>0</v>
      </c>
      <c r="F12" s="342"/>
      <c r="G12" s="343">
        <f>Accommodation!F12</f>
        <v>0</v>
      </c>
      <c r="H12" s="344"/>
      <c r="I12" s="344"/>
      <c r="J12" s="344"/>
      <c r="K12" s="343">
        <f>Accommodation!G12</f>
        <v>0</v>
      </c>
      <c r="L12" s="344"/>
      <c r="M12" s="344"/>
    </row>
    <row r="13" spans="1:13" ht="17.25" customHeight="1">
      <c r="A13" s="340">
        <v>2</v>
      </c>
      <c r="B13" s="345">
        <f>Accommodation!B13</f>
        <v>0</v>
      </c>
      <c r="C13" s="345">
        <f>Accommodation!C13</f>
        <v>0</v>
      </c>
      <c r="D13" s="341">
        <f>Accommodation!D13</f>
        <v>0</v>
      </c>
      <c r="E13" s="341">
        <f>Accommodation!E13</f>
        <v>0</v>
      </c>
      <c r="F13" s="342"/>
      <c r="G13" s="343">
        <f>Accommodation!F13</f>
        <v>0</v>
      </c>
      <c r="H13" s="344"/>
      <c r="I13" s="344"/>
      <c r="J13" s="344"/>
      <c r="K13" s="343">
        <f>Accommodation!G13</f>
        <v>0</v>
      </c>
      <c r="L13" s="344"/>
      <c r="M13" s="344"/>
    </row>
    <row r="14" spans="1:13" ht="17.25" customHeight="1">
      <c r="A14" s="340">
        <v>3</v>
      </c>
      <c r="B14" s="345">
        <f>Accommodation!B14</f>
        <v>0</v>
      </c>
      <c r="C14" s="345">
        <f>Accommodation!C14</f>
        <v>0</v>
      </c>
      <c r="D14" s="341">
        <f>Accommodation!D14</f>
        <v>0</v>
      </c>
      <c r="E14" s="341">
        <f>Accommodation!E14</f>
        <v>0</v>
      </c>
      <c r="F14" s="342"/>
      <c r="G14" s="343">
        <f>Accommodation!F14</f>
        <v>0</v>
      </c>
      <c r="H14" s="344"/>
      <c r="I14" s="344"/>
      <c r="J14" s="344"/>
      <c r="K14" s="343">
        <f>Accommodation!G14</f>
        <v>0</v>
      </c>
      <c r="L14" s="344"/>
      <c r="M14" s="344"/>
    </row>
    <row r="15" spans="1:13" ht="17.25" customHeight="1">
      <c r="A15" s="340">
        <v>4</v>
      </c>
      <c r="B15" s="345">
        <f>Accommodation!B15</f>
        <v>0</v>
      </c>
      <c r="C15" s="345">
        <f>Accommodation!C15</f>
        <v>0</v>
      </c>
      <c r="D15" s="341">
        <f>Accommodation!D15</f>
        <v>0</v>
      </c>
      <c r="E15" s="341">
        <f>Accommodation!E15</f>
        <v>0</v>
      </c>
      <c r="F15" s="342"/>
      <c r="G15" s="343">
        <f>Accommodation!F15</f>
        <v>0</v>
      </c>
      <c r="H15" s="344"/>
      <c r="I15" s="344"/>
      <c r="J15" s="344"/>
      <c r="K15" s="343">
        <f>Accommodation!G15</f>
        <v>0</v>
      </c>
      <c r="L15" s="344"/>
      <c r="M15" s="344"/>
    </row>
    <row r="16" spans="1:13" ht="17.25" customHeight="1">
      <c r="A16" s="340">
        <v>5</v>
      </c>
      <c r="B16" s="345">
        <f>Accommodation!B16</f>
        <v>0</v>
      </c>
      <c r="C16" s="345">
        <f>Accommodation!C16</f>
        <v>0</v>
      </c>
      <c r="D16" s="341">
        <f>Accommodation!D16</f>
        <v>0</v>
      </c>
      <c r="E16" s="341">
        <f>Accommodation!E16</f>
        <v>0</v>
      </c>
      <c r="F16" s="342"/>
      <c r="G16" s="343">
        <f>Accommodation!F16</f>
        <v>0</v>
      </c>
      <c r="H16" s="344"/>
      <c r="I16" s="344"/>
      <c r="J16" s="344"/>
      <c r="K16" s="343">
        <f>Accommodation!G16</f>
        <v>0</v>
      </c>
      <c r="L16" s="344"/>
      <c r="M16" s="344"/>
    </row>
    <row r="17" spans="1:13" ht="17.25" customHeight="1">
      <c r="A17" s="340">
        <v>6</v>
      </c>
      <c r="B17" s="345">
        <f>Accommodation!B17</f>
        <v>0</v>
      </c>
      <c r="C17" s="345">
        <f>Accommodation!C17</f>
        <v>0</v>
      </c>
      <c r="D17" s="341">
        <f>Accommodation!D17</f>
        <v>0</v>
      </c>
      <c r="E17" s="341">
        <f>Accommodation!E17</f>
        <v>0</v>
      </c>
      <c r="F17" s="342"/>
      <c r="G17" s="343">
        <f>Accommodation!F17</f>
        <v>0</v>
      </c>
      <c r="H17" s="344"/>
      <c r="I17" s="344"/>
      <c r="J17" s="344"/>
      <c r="K17" s="343">
        <f>Accommodation!G17</f>
        <v>0</v>
      </c>
      <c r="L17" s="344"/>
      <c r="M17" s="344"/>
    </row>
    <row r="18" spans="1:13" ht="17.25" customHeight="1">
      <c r="A18" s="340">
        <v>7</v>
      </c>
      <c r="B18" s="345">
        <f>Accommodation!B18</f>
        <v>0</v>
      </c>
      <c r="C18" s="345">
        <f>Accommodation!C18</f>
        <v>0</v>
      </c>
      <c r="D18" s="341">
        <f>Accommodation!D18</f>
        <v>0</v>
      </c>
      <c r="E18" s="341">
        <f>Accommodation!E18</f>
        <v>0</v>
      </c>
      <c r="F18" s="342"/>
      <c r="G18" s="343">
        <f>Accommodation!F18</f>
        <v>0</v>
      </c>
      <c r="H18" s="344"/>
      <c r="I18" s="344"/>
      <c r="J18" s="344"/>
      <c r="K18" s="343">
        <f>Accommodation!G18</f>
        <v>0</v>
      </c>
      <c r="L18" s="344"/>
      <c r="M18" s="344"/>
    </row>
    <row r="19" spans="1:13" ht="17.25" customHeight="1">
      <c r="A19" s="340">
        <v>8</v>
      </c>
      <c r="B19" s="345">
        <f>Accommodation!B19</f>
        <v>0</v>
      </c>
      <c r="C19" s="345">
        <f>Accommodation!C19</f>
        <v>0</v>
      </c>
      <c r="D19" s="341">
        <f>Accommodation!D19</f>
        <v>0</v>
      </c>
      <c r="E19" s="341">
        <f>Accommodation!E19</f>
        <v>0</v>
      </c>
      <c r="F19" s="342"/>
      <c r="G19" s="343">
        <f>Accommodation!F19</f>
        <v>0</v>
      </c>
      <c r="H19" s="344"/>
      <c r="I19" s="344"/>
      <c r="J19" s="344"/>
      <c r="K19" s="343">
        <f>Accommodation!G19</f>
        <v>0</v>
      </c>
      <c r="L19" s="344"/>
      <c r="M19" s="344"/>
    </row>
    <row r="20" spans="1:13" ht="17.25" customHeight="1">
      <c r="A20" s="340">
        <v>9</v>
      </c>
      <c r="B20" s="345">
        <f>Accommodation!B20</f>
        <v>0</v>
      </c>
      <c r="C20" s="345">
        <f>Accommodation!C20</f>
        <v>0</v>
      </c>
      <c r="D20" s="341">
        <f>Accommodation!D20</f>
        <v>0</v>
      </c>
      <c r="E20" s="341">
        <f>Accommodation!E20</f>
        <v>0</v>
      </c>
      <c r="F20" s="342"/>
      <c r="G20" s="343">
        <f>Accommodation!F20</f>
        <v>0</v>
      </c>
      <c r="H20" s="344"/>
      <c r="I20" s="344"/>
      <c r="J20" s="344"/>
      <c r="K20" s="343">
        <f>Accommodation!G20</f>
        <v>0</v>
      </c>
      <c r="L20" s="344"/>
      <c r="M20" s="344"/>
    </row>
    <row r="21" spans="1:13" ht="17.25" customHeight="1">
      <c r="A21" s="340">
        <v>10</v>
      </c>
      <c r="B21" s="345">
        <f>Accommodation!B21</f>
        <v>0</v>
      </c>
      <c r="C21" s="345">
        <f>Accommodation!C21</f>
        <v>0</v>
      </c>
      <c r="D21" s="341">
        <f>Accommodation!D21</f>
        <v>0</v>
      </c>
      <c r="E21" s="341">
        <f>Accommodation!E21</f>
        <v>0</v>
      </c>
      <c r="F21" s="342"/>
      <c r="G21" s="343">
        <f>Accommodation!F21</f>
        <v>0</v>
      </c>
      <c r="H21" s="344"/>
      <c r="I21" s="344"/>
      <c r="J21" s="344"/>
      <c r="K21" s="343">
        <f>Accommodation!G21</f>
        <v>0</v>
      </c>
      <c r="L21" s="344"/>
      <c r="M21" s="344"/>
    </row>
    <row r="22" spans="1:13" ht="17.25" customHeight="1">
      <c r="A22" s="340">
        <v>11</v>
      </c>
      <c r="B22" s="345">
        <f>Accommodation!B22</f>
        <v>0</v>
      </c>
      <c r="C22" s="345">
        <f>Accommodation!C22</f>
        <v>0</v>
      </c>
      <c r="D22" s="341">
        <f>Accommodation!D22</f>
        <v>0</v>
      </c>
      <c r="E22" s="341">
        <f>Accommodation!E22</f>
        <v>0</v>
      </c>
      <c r="F22" s="342"/>
      <c r="G22" s="343">
        <f>Accommodation!F22</f>
        <v>0</v>
      </c>
      <c r="H22" s="344"/>
      <c r="I22" s="344"/>
      <c r="J22" s="344"/>
      <c r="K22" s="343">
        <f>Accommodation!G22</f>
        <v>0</v>
      </c>
      <c r="L22" s="344"/>
      <c r="M22" s="344"/>
    </row>
    <row r="23" spans="1:13" ht="17.25" customHeight="1">
      <c r="A23" s="340">
        <v>12</v>
      </c>
      <c r="B23" s="345">
        <f>Accommodation!B23</f>
        <v>0</v>
      </c>
      <c r="C23" s="345">
        <f>Accommodation!C23</f>
        <v>0</v>
      </c>
      <c r="D23" s="341">
        <f>Accommodation!D23</f>
        <v>0</v>
      </c>
      <c r="E23" s="341">
        <f>Accommodation!E23</f>
        <v>0</v>
      </c>
      <c r="F23" s="342"/>
      <c r="G23" s="343">
        <f>Accommodation!F23</f>
        <v>0</v>
      </c>
      <c r="H23" s="344"/>
      <c r="I23" s="344"/>
      <c r="J23" s="344"/>
      <c r="K23" s="343">
        <f>Accommodation!G23</f>
        <v>0</v>
      </c>
      <c r="L23" s="344"/>
      <c r="M23" s="344"/>
    </row>
    <row r="24" spans="1:13" ht="17.25" customHeight="1">
      <c r="A24" s="340">
        <v>13</v>
      </c>
      <c r="B24" s="345">
        <f>Accommodation!B24</f>
        <v>0</v>
      </c>
      <c r="C24" s="345">
        <f>Accommodation!C24</f>
        <v>0</v>
      </c>
      <c r="D24" s="341">
        <f>Accommodation!D24</f>
        <v>0</v>
      </c>
      <c r="E24" s="341">
        <f>Accommodation!E24</f>
        <v>0</v>
      </c>
      <c r="F24" s="342"/>
      <c r="G24" s="343">
        <f>Accommodation!F24</f>
        <v>0</v>
      </c>
      <c r="H24" s="344"/>
      <c r="I24" s="344"/>
      <c r="J24" s="344"/>
      <c r="K24" s="343">
        <f>Accommodation!G24</f>
        <v>0</v>
      </c>
      <c r="L24" s="344"/>
      <c r="M24" s="344"/>
    </row>
    <row r="25" spans="1:13" ht="17.25" customHeight="1">
      <c r="A25" s="340">
        <v>14</v>
      </c>
      <c r="B25" s="345">
        <f>Accommodation!B25</f>
        <v>0</v>
      </c>
      <c r="C25" s="345">
        <f>Accommodation!C25</f>
        <v>0</v>
      </c>
      <c r="D25" s="341">
        <f>Accommodation!D25</f>
        <v>0</v>
      </c>
      <c r="E25" s="341">
        <f>Accommodation!E25</f>
        <v>0</v>
      </c>
      <c r="F25" s="342"/>
      <c r="G25" s="343">
        <f>Accommodation!F25</f>
        <v>0</v>
      </c>
      <c r="H25" s="344"/>
      <c r="I25" s="344"/>
      <c r="J25" s="344"/>
      <c r="K25" s="343">
        <f>Accommodation!G25</f>
        <v>0</v>
      </c>
      <c r="L25" s="344"/>
      <c r="M25" s="344"/>
    </row>
    <row r="26" spans="1:13" ht="17.25" customHeight="1">
      <c r="A26" s="340">
        <v>15</v>
      </c>
      <c r="B26" s="345">
        <f>Accommodation!B26</f>
        <v>0</v>
      </c>
      <c r="C26" s="345">
        <f>Accommodation!C26</f>
        <v>0</v>
      </c>
      <c r="D26" s="341">
        <f>Accommodation!D26</f>
        <v>0</v>
      </c>
      <c r="E26" s="341">
        <f>Accommodation!E26</f>
        <v>0</v>
      </c>
      <c r="F26" s="342"/>
      <c r="G26" s="343">
        <f>Accommodation!F26</f>
        <v>0</v>
      </c>
      <c r="H26" s="344"/>
      <c r="I26" s="344"/>
      <c r="J26" s="344"/>
      <c r="K26" s="343">
        <f>Accommodation!G26</f>
        <v>0</v>
      </c>
      <c r="L26" s="344"/>
      <c r="M26" s="344"/>
    </row>
    <row r="27" spans="1:13" ht="17.25" customHeight="1">
      <c r="A27" s="340">
        <v>16</v>
      </c>
      <c r="B27" s="345">
        <f>Accommodation!B27</f>
        <v>0</v>
      </c>
      <c r="C27" s="345">
        <f>Accommodation!C27</f>
        <v>0</v>
      </c>
      <c r="D27" s="341">
        <f>Accommodation!D27</f>
        <v>0</v>
      </c>
      <c r="E27" s="341">
        <f>Accommodation!E27</f>
        <v>0</v>
      </c>
      <c r="F27" s="342"/>
      <c r="G27" s="343">
        <f>Accommodation!F27</f>
        <v>0</v>
      </c>
      <c r="H27" s="344"/>
      <c r="I27" s="344"/>
      <c r="J27" s="344"/>
      <c r="K27" s="343">
        <f>Accommodation!G27</f>
        <v>0</v>
      </c>
      <c r="L27" s="344"/>
      <c r="M27" s="344"/>
    </row>
    <row r="28" spans="1:13" ht="17.25" customHeight="1">
      <c r="A28" s="340">
        <v>17</v>
      </c>
      <c r="B28" s="345">
        <f>Accommodation!B28</f>
        <v>0</v>
      </c>
      <c r="C28" s="345">
        <f>Accommodation!C28</f>
        <v>0</v>
      </c>
      <c r="D28" s="341">
        <f>Accommodation!D28</f>
        <v>0</v>
      </c>
      <c r="E28" s="341">
        <f>Accommodation!E28</f>
        <v>0</v>
      </c>
      <c r="F28" s="342"/>
      <c r="G28" s="343">
        <f>Accommodation!F28</f>
        <v>0</v>
      </c>
      <c r="H28" s="344"/>
      <c r="I28" s="344"/>
      <c r="J28" s="344"/>
      <c r="K28" s="343">
        <f>Accommodation!G28</f>
        <v>0</v>
      </c>
      <c r="L28" s="344"/>
      <c r="M28" s="344"/>
    </row>
    <row r="29" spans="1:13" ht="17.25" customHeight="1">
      <c r="A29" s="340">
        <v>18</v>
      </c>
      <c r="B29" s="345">
        <f>Accommodation!B29</f>
        <v>0</v>
      </c>
      <c r="C29" s="345">
        <f>Accommodation!C29</f>
        <v>0</v>
      </c>
      <c r="D29" s="341">
        <f>Accommodation!D29</f>
        <v>0</v>
      </c>
      <c r="E29" s="341">
        <f>Accommodation!E29</f>
        <v>0</v>
      </c>
      <c r="F29" s="342"/>
      <c r="G29" s="343">
        <f>Accommodation!F29</f>
        <v>0</v>
      </c>
      <c r="H29" s="344"/>
      <c r="I29" s="344"/>
      <c r="J29" s="344"/>
      <c r="K29" s="343">
        <f>Accommodation!G29</f>
        <v>0</v>
      </c>
      <c r="L29" s="344"/>
      <c r="M29" s="344"/>
    </row>
    <row r="30" spans="1:13" ht="17.25" customHeight="1">
      <c r="A30" s="340">
        <v>19</v>
      </c>
      <c r="B30" s="345">
        <f>Accommodation!B30</f>
        <v>0</v>
      </c>
      <c r="C30" s="345">
        <f>Accommodation!C30</f>
        <v>0</v>
      </c>
      <c r="D30" s="341">
        <f>Accommodation!D30</f>
        <v>0</v>
      </c>
      <c r="E30" s="341">
        <f>Accommodation!E30</f>
        <v>0</v>
      </c>
      <c r="F30" s="342"/>
      <c r="G30" s="343">
        <f>Accommodation!F30</f>
        <v>0</v>
      </c>
      <c r="H30" s="344"/>
      <c r="I30" s="344"/>
      <c r="J30" s="344"/>
      <c r="K30" s="343">
        <f>Accommodation!G30</f>
        <v>0</v>
      </c>
      <c r="L30" s="344"/>
      <c r="M30" s="344"/>
    </row>
    <row r="31" spans="1:13" ht="17.25" customHeight="1">
      <c r="A31" s="340">
        <v>20</v>
      </c>
      <c r="B31" s="345">
        <f>Accommodation!B31</f>
        <v>0</v>
      </c>
      <c r="C31" s="345">
        <f>Accommodation!C31</f>
        <v>0</v>
      </c>
      <c r="D31" s="341">
        <f>Accommodation!D31</f>
        <v>0</v>
      </c>
      <c r="E31" s="341">
        <f>Accommodation!E31</f>
        <v>0</v>
      </c>
      <c r="F31" s="342"/>
      <c r="G31" s="343">
        <f>Accommodation!F31</f>
        <v>0</v>
      </c>
      <c r="H31" s="344"/>
      <c r="I31" s="344"/>
      <c r="J31" s="344"/>
      <c r="K31" s="343">
        <f>Accommodation!G31</f>
        <v>0</v>
      </c>
      <c r="L31" s="344"/>
      <c r="M31" s="344"/>
    </row>
    <row r="32" spans="1:13" ht="17.25" customHeight="1">
      <c r="A32" s="340">
        <v>21</v>
      </c>
      <c r="B32" s="345">
        <f>Accommodation!B32</f>
        <v>0</v>
      </c>
      <c r="C32" s="345">
        <f>Accommodation!C32</f>
        <v>0</v>
      </c>
      <c r="D32" s="341">
        <f>Accommodation!D32</f>
        <v>0</v>
      </c>
      <c r="E32" s="341">
        <f>Accommodation!E32</f>
        <v>0</v>
      </c>
      <c r="F32" s="342"/>
      <c r="G32" s="343">
        <f>Accommodation!F32</f>
        <v>0</v>
      </c>
      <c r="H32" s="344"/>
      <c r="I32" s="344"/>
      <c r="J32" s="344"/>
      <c r="K32" s="343">
        <f>Accommodation!G32</f>
        <v>0</v>
      </c>
      <c r="L32" s="344"/>
      <c r="M32" s="344"/>
    </row>
    <row r="33" spans="1:13" ht="17.25" customHeight="1">
      <c r="A33" s="340">
        <v>22</v>
      </c>
      <c r="B33" s="345">
        <f>Accommodation!B33</f>
        <v>0</v>
      </c>
      <c r="C33" s="345">
        <f>Accommodation!C33</f>
        <v>0</v>
      </c>
      <c r="D33" s="341">
        <f>Accommodation!D33</f>
        <v>0</v>
      </c>
      <c r="E33" s="341">
        <f>Accommodation!E33</f>
        <v>0</v>
      </c>
      <c r="F33" s="342"/>
      <c r="G33" s="343">
        <f>Accommodation!F33</f>
        <v>0</v>
      </c>
      <c r="H33" s="344"/>
      <c r="I33" s="344"/>
      <c r="J33" s="344"/>
      <c r="K33" s="343">
        <f>Accommodation!G33</f>
        <v>0</v>
      </c>
      <c r="L33" s="344"/>
      <c r="M33" s="344"/>
    </row>
    <row r="34" spans="1:13" ht="17.25" customHeight="1">
      <c r="A34" s="340">
        <v>23</v>
      </c>
      <c r="B34" s="345">
        <f>Accommodation!B34</f>
        <v>0</v>
      </c>
      <c r="C34" s="345">
        <f>Accommodation!C34</f>
        <v>0</v>
      </c>
      <c r="D34" s="341">
        <f>Accommodation!D34</f>
        <v>0</v>
      </c>
      <c r="E34" s="341">
        <f>Accommodation!E34</f>
        <v>0</v>
      </c>
      <c r="F34" s="342"/>
      <c r="G34" s="343">
        <f>Accommodation!F34</f>
        <v>0</v>
      </c>
      <c r="H34" s="344"/>
      <c r="I34" s="344"/>
      <c r="J34" s="344"/>
      <c r="K34" s="343">
        <f>Accommodation!G34</f>
        <v>0</v>
      </c>
      <c r="L34" s="344"/>
      <c r="M34" s="344"/>
    </row>
    <row r="35" spans="1:13" ht="17.25" customHeight="1">
      <c r="A35" s="340">
        <v>24</v>
      </c>
      <c r="B35" s="345">
        <f>Accommodation!B35</f>
        <v>0</v>
      </c>
      <c r="C35" s="345">
        <f>Accommodation!C35</f>
        <v>0</v>
      </c>
      <c r="D35" s="341">
        <f>Accommodation!D35</f>
        <v>0</v>
      </c>
      <c r="E35" s="341">
        <f>Accommodation!E35</f>
        <v>0</v>
      </c>
      <c r="F35" s="342"/>
      <c r="G35" s="343">
        <f>Accommodation!F35</f>
        <v>0</v>
      </c>
      <c r="H35" s="344"/>
      <c r="I35" s="344"/>
      <c r="J35" s="344"/>
      <c r="K35" s="343">
        <f>Accommodation!G35</f>
        <v>0</v>
      </c>
      <c r="L35" s="344"/>
      <c r="M35" s="344"/>
    </row>
    <row r="36" spans="1:13" ht="17.25" customHeight="1">
      <c r="A36" s="340">
        <v>25</v>
      </c>
      <c r="B36" s="345">
        <f>Accommodation!B36</f>
        <v>0</v>
      </c>
      <c r="C36" s="345">
        <f>Accommodation!C36</f>
        <v>0</v>
      </c>
      <c r="D36" s="341">
        <f>Accommodation!D36</f>
        <v>0</v>
      </c>
      <c r="E36" s="341">
        <f>Accommodation!E36</f>
        <v>0</v>
      </c>
      <c r="F36" s="342"/>
      <c r="G36" s="343">
        <f>Accommodation!F36</f>
        <v>0</v>
      </c>
      <c r="H36" s="344"/>
      <c r="I36" s="344"/>
      <c r="J36" s="344"/>
      <c r="K36" s="343">
        <f>Accommodation!G36</f>
        <v>0</v>
      </c>
      <c r="L36" s="344"/>
      <c r="M36" s="344"/>
    </row>
    <row r="37" spans="1:13" ht="17.25" customHeight="1">
      <c r="A37" s="340">
        <v>26</v>
      </c>
      <c r="B37" s="345">
        <f>Accommodation!B37</f>
        <v>0</v>
      </c>
      <c r="C37" s="345">
        <f>Accommodation!C37</f>
        <v>0</v>
      </c>
      <c r="D37" s="341">
        <f>Accommodation!D37</f>
        <v>0</v>
      </c>
      <c r="E37" s="341">
        <f>Accommodation!E37</f>
        <v>0</v>
      </c>
      <c r="F37" s="342"/>
      <c r="G37" s="343">
        <f>Accommodation!F37</f>
        <v>0</v>
      </c>
      <c r="H37" s="344"/>
      <c r="I37" s="344"/>
      <c r="J37" s="344"/>
      <c r="K37" s="343">
        <f>Accommodation!G37</f>
        <v>0</v>
      </c>
      <c r="L37" s="344"/>
      <c r="M37" s="344"/>
    </row>
    <row r="38" spans="1:13" ht="17.25" customHeight="1">
      <c r="A38" s="340">
        <v>27</v>
      </c>
      <c r="B38" s="345">
        <f>Accommodation!B38</f>
        <v>0</v>
      </c>
      <c r="C38" s="345">
        <f>Accommodation!C38</f>
        <v>0</v>
      </c>
      <c r="D38" s="341">
        <f>Accommodation!D38</f>
        <v>0</v>
      </c>
      <c r="E38" s="341">
        <f>Accommodation!E38</f>
        <v>0</v>
      </c>
      <c r="F38" s="342"/>
      <c r="G38" s="343">
        <f>Accommodation!F38</f>
        <v>0</v>
      </c>
      <c r="H38" s="344"/>
      <c r="I38" s="344"/>
      <c r="J38" s="344"/>
      <c r="K38" s="343">
        <f>Accommodation!G38</f>
        <v>0</v>
      </c>
      <c r="L38" s="344"/>
      <c r="M38" s="344"/>
    </row>
    <row r="39" spans="1:13" ht="17.25" customHeight="1">
      <c r="A39" s="340">
        <v>28</v>
      </c>
      <c r="B39" s="345">
        <f>Accommodation!B39</f>
        <v>0</v>
      </c>
      <c r="C39" s="345">
        <f>Accommodation!C39</f>
        <v>0</v>
      </c>
      <c r="D39" s="341">
        <f>Accommodation!D39</f>
        <v>0</v>
      </c>
      <c r="E39" s="341">
        <f>Accommodation!E39</f>
        <v>0</v>
      </c>
      <c r="F39" s="342"/>
      <c r="G39" s="343">
        <f>Accommodation!F39</f>
        <v>0</v>
      </c>
      <c r="H39" s="344"/>
      <c r="I39" s="344"/>
      <c r="J39" s="344"/>
      <c r="K39" s="343">
        <f>Accommodation!G39</f>
        <v>0</v>
      </c>
      <c r="L39" s="344"/>
      <c r="M39" s="344"/>
    </row>
    <row r="40" spans="1:13" ht="17.25" customHeight="1">
      <c r="A40" s="340">
        <v>29</v>
      </c>
      <c r="B40" s="345">
        <f>Accommodation!B40</f>
        <v>0</v>
      </c>
      <c r="C40" s="345">
        <f>Accommodation!C40</f>
        <v>0</v>
      </c>
      <c r="D40" s="341">
        <f>Accommodation!D40</f>
        <v>0</v>
      </c>
      <c r="E40" s="341">
        <f>Accommodation!E40</f>
        <v>0</v>
      </c>
      <c r="F40" s="342"/>
      <c r="G40" s="343">
        <f>Accommodation!F40</f>
        <v>0</v>
      </c>
      <c r="H40" s="344"/>
      <c r="I40" s="344"/>
      <c r="J40" s="344"/>
      <c r="K40" s="343">
        <f>Accommodation!G40</f>
        <v>0</v>
      </c>
      <c r="L40" s="344"/>
      <c r="M40" s="344"/>
    </row>
    <row r="41" spans="1:13" ht="17.25" customHeight="1">
      <c r="A41" s="340">
        <v>30</v>
      </c>
      <c r="B41" s="345">
        <f>Accommodation!B41</f>
        <v>0</v>
      </c>
      <c r="C41" s="345">
        <f>Accommodation!C41</f>
        <v>0</v>
      </c>
      <c r="D41" s="341">
        <f>Accommodation!D41</f>
        <v>0</v>
      </c>
      <c r="E41" s="341">
        <f>Accommodation!E41</f>
        <v>0</v>
      </c>
      <c r="F41" s="342"/>
      <c r="G41" s="343">
        <f>Accommodation!F41</f>
        <v>0</v>
      </c>
      <c r="H41" s="344"/>
      <c r="I41" s="344"/>
      <c r="J41" s="344"/>
      <c r="K41" s="343">
        <f>Accommodation!G41</f>
        <v>0</v>
      </c>
      <c r="L41" s="344"/>
      <c r="M41" s="344"/>
    </row>
    <row r="42" spans="1:13" ht="12">
      <c r="A42"/>
      <c r="B42"/>
      <c r="C42"/>
      <c r="D42"/>
      <c r="E42"/>
      <c r="F42"/>
      <c r="G42" s="1"/>
      <c r="H42" s="1"/>
      <c r="I42" s="1"/>
      <c r="J42" s="1"/>
      <c r="K42" s="1"/>
      <c r="L42" s="1"/>
      <c r="M42" s="1"/>
    </row>
    <row r="43" spans="1:13" ht="12">
      <c r="A43" s="570" t="s">
        <v>202</v>
      </c>
      <c r="B43" s="570"/>
      <c r="C43" s="570"/>
      <c r="D43" s="570"/>
      <c r="E43" s="570"/>
      <c r="F43" s="570"/>
      <c r="G43" s="570"/>
      <c r="H43" s="87"/>
      <c r="I43" s="87"/>
      <c r="J43" s="87"/>
      <c r="K43" s="1"/>
      <c r="L43" s="1"/>
      <c r="M43" s="1"/>
    </row>
    <row r="44" spans="1:13" ht="12">
      <c r="A44" s="287" t="s">
        <v>131</v>
      </c>
      <c r="B44" s="287"/>
      <c r="C44" s="287" t="s">
        <v>132</v>
      </c>
      <c r="D44" s="287"/>
      <c r="E44" s="287"/>
      <c r="F44" s="287"/>
      <c r="G44" s="346"/>
      <c r="H44" s="1"/>
      <c r="I44" s="1"/>
      <c r="J44" s="1"/>
      <c r="K44" s="1"/>
      <c r="L44" s="1"/>
      <c r="M44" s="1"/>
    </row>
    <row r="45" spans="1:13" ht="12">
      <c r="A45" s="287" t="s">
        <v>133</v>
      </c>
      <c r="B45" s="287"/>
      <c r="C45" s="287" t="s">
        <v>134</v>
      </c>
      <c r="D45" s="287"/>
      <c r="E45" s="287"/>
      <c r="F45" s="287"/>
      <c r="G45" s="346"/>
      <c r="H45"/>
      <c r="I45"/>
      <c r="J45"/>
      <c r="K45"/>
      <c r="L45"/>
      <c r="M45"/>
    </row>
    <row r="46" spans="1:13" ht="12">
      <c r="A46" s="287" t="s">
        <v>135</v>
      </c>
      <c r="B46" s="287"/>
      <c r="C46" s="287" t="s">
        <v>136</v>
      </c>
      <c r="D46" s="287"/>
      <c r="E46" s="287"/>
      <c r="F46" s="287"/>
      <c r="G46" s="346"/>
      <c r="H46"/>
      <c r="I46"/>
      <c r="J46"/>
      <c r="K46"/>
      <c r="L46"/>
      <c r="M46"/>
    </row>
    <row r="47" spans="1:13" ht="12">
      <c r="A47"/>
      <c r="B47"/>
      <c r="C47"/>
      <c r="D47"/>
      <c r="E47"/>
      <c r="F47"/>
      <c r="G47" s="1"/>
      <c r="H47"/>
      <c r="I47"/>
      <c r="J47"/>
      <c r="K47"/>
      <c r="L47"/>
      <c r="M47"/>
    </row>
    <row r="48" spans="1:13" ht="15" customHeight="1">
      <c r="A48" s="279" t="s">
        <v>113</v>
      </c>
      <c r="B48"/>
      <c r="C48"/>
      <c r="D48"/>
      <c r="E48"/>
      <c r="F48"/>
      <c r="G48" s="579">
        <f>'PLEASE FILL IN HERE FIRST!!!'!B35</f>
        <v>42373</v>
      </c>
      <c r="H48" s="579"/>
      <c r="I48" s="579"/>
      <c r="J48" s="579"/>
      <c r="K48" s="579"/>
      <c r="L48" s="579"/>
      <c r="M48"/>
    </row>
    <row r="49" spans="1:13" ht="12">
      <c r="A49" s="347" t="s">
        <v>116</v>
      </c>
      <c r="B49" s="348"/>
      <c r="C49" s="348"/>
      <c r="D49" s="287"/>
      <c r="E49" s="287"/>
      <c r="F49" s="94"/>
      <c r="G49" s="579"/>
      <c r="H49" s="579"/>
      <c r="I49" s="579"/>
      <c r="J49" s="579"/>
      <c r="K49" s="579"/>
      <c r="L49" s="579"/>
      <c r="M49"/>
    </row>
    <row r="50" spans="1:30" s="25" customFormat="1" ht="60.75">
      <c r="A50" s="394" t="str">
        <f>'PLEASE FILL IN HERE FIRST!!!'!B23</f>
        <v>Hungarian Table Tennis Association / Pannonsport Szervező és Marketing Kft.</v>
      </c>
      <c r="B50" s="350" t="s">
        <v>115</v>
      </c>
      <c r="C50" s="580" t="str">
        <f>'PLEASE FILL IN HERE FIRST!!!'!B27</f>
        <v>+36 1 4606842/ + 36 94 514689</v>
      </c>
      <c r="D50" s="580"/>
      <c r="E50" s="292" t="s">
        <v>112</v>
      </c>
      <c r="F50" s="569" t="str">
        <f>Accommodation!B50</f>
        <v>moatsz@moatsz.hu / pannonsport@pannonsport.hu</v>
      </c>
      <c r="G50" s="569"/>
      <c r="H50" s="569"/>
      <c r="I50" s="26"/>
      <c r="J50" s="26"/>
      <c r="K50" s="26"/>
      <c r="L50" s="2"/>
      <c r="M50" s="2"/>
      <c r="AA50" s="18"/>
      <c r="AD50" s="18"/>
    </row>
    <row r="51" spans="1:30" s="25" customFormat="1" ht="18">
      <c r="A51" s="349" t="str">
        <f>'PLEASE FILL IN HERE FIRST!!!'!B15</f>
        <v>Didier LEROY</v>
      </c>
      <c r="B51" s="350" t="s">
        <v>115</v>
      </c>
      <c r="C51" s="581" t="str">
        <f>'PLEASE FILL IN HERE FIRST!!!'!B19</f>
        <v>no Fax</v>
      </c>
      <c r="D51" s="581"/>
      <c r="E51" s="292" t="s">
        <v>112</v>
      </c>
      <c r="F51" s="568" t="str">
        <f>'PLEASE FILL IN HERE FIRST!!!'!B21</f>
        <v>dleroy@ittfmail.com</v>
      </c>
      <c r="G51" s="568"/>
      <c r="H51" s="568"/>
      <c r="I51" s="27"/>
      <c r="J51" s="26"/>
      <c r="K51" s="26"/>
      <c r="L51" s="2"/>
      <c r="M51" s="2"/>
      <c r="AA51" s="18"/>
      <c r="AD51" s="18"/>
    </row>
  </sheetData>
  <sheetProtection password="CA4D" sheet="1" objects="1" scenarios="1" selectLockedCells="1"/>
  <mergeCells count="15">
    <mergeCell ref="F51:H51"/>
    <mergeCell ref="F50:H50"/>
    <mergeCell ref="A43:G43"/>
    <mergeCell ref="A7:B7"/>
    <mergeCell ref="A1:M1"/>
    <mergeCell ref="A3:M3"/>
    <mergeCell ref="A4:M4"/>
    <mergeCell ref="H5:I5"/>
    <mergeCell ref="C7:M7"/>
    <mergeCell ref="D5:E5"/>
    <mergeCell ref="F5:G5"/>
    <mergeCell ref="A2:M2"/>
    <mergeCell ref="G48:L49"/>
    <mergeCell ref="C50:D50"/>
    <mergeCell ref="C51:D51"/>
  </mergeCells>
  <conditionalFormatting sqref="B12:E41">
    <cfRule type="cellIs" priority="35" dxfId="1" operator="equal">
      <formula>0</formula>
    </cfRule>
  </conditionalFormatting>
  <conditionalFormatting sqref="G12:G41">
    <cfRule type="cellIs" priority="20" dxfId="1" operator="equal">
      <formula>0</formula>
    </cfRule>
  </conditionalFormatting>
  <conditionalFormatting sqref="K12:K41">
    <cfRule type="cellIs" priority="19" dxfId="1" operator="equal">
      <formula>0</formula>
    </cfRule>
  </conditionalFormatting>
  <dataValidations count="3">
    <dataValidation type="list" allowBlank="1" showInputMessage="1" showErrorMessage="1" sqref="D12:D41">
      <formula1>Travel!$AA$1:$AA$3</formula1>
    </dataValidation>
    <dataValidation type="list" allowBlank="1" showInputMessage="1" showErrorMessage="1" sqref="E12:E41">
      <formula1>Travel!$AB$1:$AB$6</formula1>
    </dataValidation>
    <dataValidation type="list" allowBlank="1" showInputMessage="1" showErrorMessage="1" sqref="F12:F41">
      <formula1>Travel!$AD$1:$AD$4</formula1>
    </dataValidation>
  </dataValidations>
  <printOptions horizontalCentered="1"/>
  <pageMargins left="0.2" right="0.2" top="0.39000000000000007" bottom="0.39000000000000007" header="0.51" footer="0.51"/>
  <pageSetup fitToHeight="1" fitToWidth="1" orientation="landscape" paperSize="9" scale="63"/>
</worksheet>
</file>

<file path=xl/worksheets/sheet6.xml><?xml version="1.0" encoding="utf-8"?>
<worksheet xmlns="http://schemas.openxmlformats.org/spreadsheetml/2006/main" xmlns:r="http://schemas.openxmlformats.org/officeDocument/2006/relationships">
  <sheetPr>
    <tabColor indexed="11"/>
    <pageSetUpPr fitToPage="1"/>
  </sheetPr>
  <dimension ref="A1:BB190"/>
  <sheetViews>
    <sheetView showGridLines="0" workbookViewId="0" topLeftCell="A1">
      <selection activeCell="C14" sqref="C14"/>
    </sheetView>
  </sheetViews>
  <sheetFormatPr defaultColWidth="11.57421875" defaultRowHeight="12.75"/>
  <cols>
    <col min="1" max="1" width="19.7109375" style="6" customWidth="1"/>
    <col min="2" max="2" width="20.421875" style="6" customWidth="1"/>
    <col min="3" max="3" width="18.421875" style="6" customWidth="1"/>
    <col min="4" max="4" width="8.8515625" style="6" customWidth="1"/>
    <col min="5" max="5" width="10.28125" style="6" bestFit="1" customWidth="1"/>
    <col min="6" max="6" width="19.140625" style="6" bestFit="1" customWidth="1"/>
    <col min="7" max="7" width="12.421875" style="6" bestFit="1" customWidth="1"/>
    <col min="8" max="8" width="6.421875" style="6" bestFit="1" customWidth="1"/>
    <col min="9" max="11" width="6.8515625" style="6" bestFit="1" customWidth="1"/>
    <col min="12" max="12" width="7.28125" style="6" customWidth="1"/>
    <col min="13" max="13" width="21.00390625" style="6" customWidth="1"/>
    <col min="14" max="14" width="11.421875" style="6" customWidth="1"/>
    <col min="15" max="15" width="10.421875" style="6" bestFit="1" customWidth="1"/>
    <col min="16" max="16" width="11.140625" style="6" bestFit="1" customWidth="1"/>
    <col min="17" max="17" width="18.00390625" style="6" customWidth="1"/>
    <col min="18" max="18" width="11.421875" style="73" customWidth="1"/>
    <col min="19" max="19" width="13.7109375" style="53" bestFit="1" customWidth="1"/>
    <col min="20" max="23" width="11.421875" style="53" customWidth="1"/>
    <col min="24" max="54" width="11.421875" style="54" customWidth="1"/>
    <col min="55" max="56" width="11.421875" style="6" customWidth="1"/>
    <col min="57" max="16384" width="11.421875" style="6" customWidth="1"/>
  </cols>
  <sheetData>
    <row r="1" spans="1:54" ht="24.75">
      <c r="A1" s="582" t="s">
        <v>186</v>
      </c>
      <c r="B1" s="582"/>
      <c r="C1" s="582"/>
      <c r="D1" s="582"/>
      <c r="E1" s="582"/>
      <c r="F1" s="582"/>
      <c r="G1" s="582"/>
      <c r="H1" s="582"/>
      <c r="I1" s="582"/>
      <c r="J1" s="582"/>
      <c r="K1" s="582"/>
      <c r="L1" s="582"/>
      <c r="M1" s="582"/>
      <c r="N1" s="582"/>
      <c r="O1" s="582"/>
      <c r="P1" s="582"/>
      <c r="Q1" s="582"/>
      <c r="BB1" s="71"/>
    </row>
    <row r="2" spans="1:23" ht="22.5">
      <c r="A2" s="583" t="str">
        <f>'PLEASE FILL IN HERE FIRST!!!'!B5</f>
        <v>Major Series</v>
      </c>
      <c r="B2" s="583"/>
      <c r="C2" s="583"/>
      <c r="D2" s="583"/>
      <c r="E2" s="583"/>
      <c r="F2" s="583"/>
      <c r="G2" s="583"/>
      <c r="H2" s="583"/>
      <c r="I2" s="583"/>
      <c r="J2" s="583"/>
      <c r="K2" s="583"/>
      <c r="L2" s="583"/>
      <c r="M2" s="583"/>
      <c r="N2" s="583"/>
      <c r="O2" s="583"/>
      <c r="P2" s="583"/>
      <c r="Q2" s="583"/>
      <c r="S2" s="53">
        <v>1</v>
      </c>
      <c r="U2" s="53" t="s">
        <v>173</v>
      </c>
      <c r="V2" s="53" t="s">
        <v>57</v>
      </c>
      <c r="W2" s="53" t="s">
        <v>183</v>
      </c>
    </row>
    <row r="3" spans="1:22" ht="18">
      <c r="A3" s="584" t="str">
        <f>'PLEASE FILL IN HERE FIRST!!!'!B7</f>
        <v>Hungarian Open, Budapest (Major)</v>
      </c>
      <c r="B3" s="584"/>
      <c r="C3" s="584"/>
      <c r="D3" s="584"/>
      <c r="E3" s="584"/>
      <c r="F3" s="584"/>
      <c r="G3" s="584"/>
      <c r="H3" s="584"/>
      <c r="I3" s="584"/>
      <c r="J3" s="584"/>
      <c r="K3" s="584"/>
      <c r="L3" s="584"/>
      <c r="M3" s="584"/>
      <c r="N3" s="584"/>
      <c r="O3" s="584"/>
      <c r="P3" s="584"/>
      <c r="Q3" s="584"/>
      <c r="S3" s="53" t="s">
        <v>138</v>
      </c>
      <c r="U3" s="55">
        <f>Prospectus!$I$73</f>
        <v>150</v>
      </c>
      <c r="V3" s="55">
        <f>Prospectus!$I$74</f>
        <v>150</v>
      </c>
    </row>
    <row r="4" spans="2:22" ht="15" customHeight="1">
      <c r="B4" s="12"/>
      <c r="C4" s="12"/>
      <c r="D4" s="12"/>
      <c r="E4" s="12"/>
      <c r="F4" s="21">
        <f>'PLEASE FILL IN HERE FIRST!!!'!B9</f>
        <v>42389</v>
      </c>
      <c r="G4" s="22" t="s">
        <v>116</v>
      </c>
      <c r="H4" s="589">
        <f>'PLEASE FILL IN HERE FIRST!!!'!D9</f>
        <v>42393</v>
      </c>
      <c r="I4" s="589"/>
      <c r="J4" s="589"/>
      <c r="K4" s="21"/>
      <c r="L4" s="21"/>
      <c r="M4" s="12"/>
      <c r="N4" s="12"/>
      <c r="O4" s="12"/>
      <c r="P4" s="12"/>
      <c r="Q4" s="12"/>
      <c r="S4" s="53" t="s">
        <v>139</v>
      </c>
      <c r="U4" s="55">
        <f>Prospectus!$H$86</f>
        <v>165</v>
      </c>
      <c r="V4" s="55">
        <f>Prospectus!$H$87</f>
        <v>140</v>
      </c>
    </row>
    <row r="5" spans="19:22" ht="12.75">
      <c r="S5" s="53" t="s">
        <v>140</v>
      </c>
      <c r="U5" s="55">
        <f>Prospectus!$H$104</f>
        <v>130</v>
      </c>
      <c r="V5" s="55">
        <f>Prospectus!$H$105</f>
        <v>110</v>
      </c>
    </row>
    <row r="6" spans="1:23" ht="18">
      <c r="A6" s="23" t="s">
        <v>98</v>
      </c>
      <c r="B6" s="5"/>
      <c r="C6" s="590">
        <f>Preliminary!B7</f>
        <v>0</v>
      </c>
      <c r="D6" s="591"/>
      <c r="E6" s="591"/>
      <c r="F6" s="591"/>
      <c r="G6" s="591"/>
      <c r="H6" s="591"/>
      <c r="I6" s="591"/>
      <c r="J6" s="591"/>
      <c r="K6" s="591"/>
      <c r="L6" s="591"/>
      <c r="M6" s="591"/>
      <c r="N6" s="591"/>
      <c r="O6" s="591"/>
      <c r="P6" s="592"/>
      <c r="S6" s="53" t="s">
        <v>65</v>
      </c>
      <c r="W6" s="69">
        <f>'PLEASE FILL IN HERE FIRST!!!'!B47</f>
        <v>150</v>
      </c>
    </row>
    <row r="7" spans="1:21" ht="12">
      <c r="A7"/>
      <c r="B7"/>
      <c r="C7"/>
      <c r="D7" s="1"/>
      <c r="E7"/>
      <c r="F7"/>
      <c r="G7"/>
      <c r="H7"/>
      <c r="I7"/>
      <c r="J7"/>
      <c r="K7"/>
      <c r="L7"/>
      <c r="M7"/>
      <c r="N7"/>
      <c r="O7"/>
      <c r="P7"/>
      <c r="S7" s="53" t="s">
        <v>175</v>
      </c>
      <c r="T7" s="53" t="s">
        <v>30</v>
      </c>
      <c r="U7" s="69">
        <f>'PLEASE FILL IN HERE FIRST!!!'!B47</f>
        <v>150</v>
      </c>
    </row>
    <row r="8" spans="1:21" ht="12">
      <c r="A8" s="7"/>
      <c r="B8" s="7" t="s">
        <v>117</v>
      </c>
      <c r="C8" s="7" t="s">
        <v>118</v>
      </c>
      <c r="D8" s="8" t="s">
        <v>119</v>
      </c>
      <c r="E8" s="8" t="s">
        <v>120</v>
      </c>
      <c r="F8" s="8" t="s">
        <v>21</v>
      </c>
      <c r="G8" s="8" t="s">
        <v>22</v>
      </c>
      <c r="H8" s="8" t="s">
        <v>59</v>
      </c>
      <c r="I8" s="8" t="s">
        <v>60</v>
      </c>
      <c r="J8" s="8" t="s">
        <v>61</v>
      </c>
      <c r="K8" s="8" t="s">
        <v>62</v>
      </c>
      <c r="L8" s="8" t="s">
        <v>56</v>
      </c>
      <c r="M8" s="8" t="s">
        <v>141</v>
      </c>
      <c r="N8" s="8" t="s">
        <v>142</v>
      </c>
      <c r="O8" s="8" t="s">
        <v>143</v>
      </c>
      <c r="P8" s="8" t="s">
        <v>144</v>
      </c>
      <c r="Q8" s="16" t="s">
        <v>33</v>
      </c>
      <c r="S8" s="53" t="s">
        <v>175</v>
      </c>
      <c r="T8" s="53" t="s">
        <v>174</v>
      </c>
      <c r="U8" s="55">
        <f>'PLEASE FILL IN HERE FIRST!!!'!$B$49</f>
        <v>150</v>
      </c>
    </row>
    <row r="9" spans="1:21" ht="12">
      <c r="A9" s="7"/>
      <c r="B9" s="7"/>
      <c r="C9" s="7"/>
      <c r="D9" s="8"/>
      <c r="E9" s="8"/>
      <c r="F9" s="40" t="s">
        <v>127</v>
      </c>
      <c r="G9" s="40" t="s">
        <v>127</v>
      </c>
      <c r="H9" s="8"/>
      <c r="I9" s="8"/>
      <c r="J9" s="8"/>
      <c r="K9" s="8"/>
      <c r="L9" s="8"/>
      <c r="M9" s="8"/>
      <c r="N9" s="8"/>
      <c r="O9" s="9" t="str">
        <f>'PLEASE FILL IN HERE FIRST!!!'!B43</f>
        <v>Euro €</v>
      </c>
      <c r="P9" s="9" t="str">
        <f>'PLEASE FILL IN HERE FIRST!!!'!B43</f>
        <v>Euro €</v>
      </c>
      <c r="Q9" s="9" t="str">
        <f>'PLEASE FILL IN HERE FIRST!!!'!B43</f>
        <v>Euro €</v>
      </c>
      <c r="S9" s="53" t="s">
        <v>175</v>
      </c>
      <c r="T9" s="53" t="s">
        <v>176</v>
      </c>
      <c r="U9" s="55">
        <f>'PLEASE FILL IN HERE FIRST!!!'!$B$49</f>
        <v>150</v>
      </c>
    </row>
    <row r="10" spans="1:54" s="3" customFormat="1" ht="20.25" customHeight="1" thickBot="1">
      <c r="A10" s="13" t="s">
        <v>130</v>
      </c>
      <c r="B10" s="14" t="s">
        <v>27</v>
      </c>
      <c r="C10" s="14" t="s">
        <v>28</v>
      </c>
      <c r="D10" s="15" t="s">
        <v>29</v>
      </c>
      <c r="E10" s="15" t="s">
        <v>30</v>
      </c>
      <c r="F10" s="19">
        <v>40128</v>
      </c>
      <c r="G10" s="19">
        <v>40132</v>
      </c>
      <c r="H10" s="15" t="s">
        <v>31</v>
      </c>
      <c r="I10" s="15"/>
      <c r="J10" s="15"/>
      <c r="K10" s="15"/>
      <c r="L10" s="15" t="s">
        <v>173</v>
      </c>
      <c r="M10" s="15" t="s">
        <v>32</v>
      </c>
      <c r="N10" s="15">
        <v>4</v>
      </c>
      <c r="O10" s="67">
        <f>Prospectus!I73</f>
        <v>150</v>
      </c>
      <c r="P10" s="67">
        <f>'PLEASE FILL IN HERE FIRST!!!'!B47</f>
        <v>150</v>
      </c>
      <c r="Q10" s="68">
        <f>'PLEASE FILL IN HERE FIRST!!!'!B45</f>
        <v>15</v>
      </c>
      <c r="R10" s="73"/>
      <c r="S10" s="53" t="s">
        <v>175</v>
      </c>
      <c r="T10" s="53" t="s">
        <v>177</v>
      </c>
      <c r="U10" s="55">
        <f>'PLEASE FILL IN HERE FIRST!!!'!$B$49</f>
        <v>150</v>
      </c>
      <c r="V10" s="53"/>
      <c r="W10" s="53"/>
      <c r="X10" s="54"/>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row>
    <row r="11" spans="1:26" ht="19.5" customHeight="1" thickBot="1">
      <c r="A11" s="17">
        <v>1</v>
      </c>
      <c r="B11" s="38"/>
      <c r="C11" s="38" t="s">
        <v>189</v>
      </c>
      <c r="D11" s="37" t="s">
        <v>29</v>
      </c>
      <c r="E11" s="37" t="s">
        <v>30</v>
      </c>
      <c r="F11" s="39">
        <v>41065</v>
      </c>
      <c r="G11" s="39">
        <v>41067</v>
      </c>
      <c r="H11" s="37"/>
      <c r="I11" s="37"/>
      <c r="J11" s="37"/>
      <c r="K11" s="37"/>
      <c r="L11" s="37"/>
      <c r="M11" s="37"/>
      <c r="N11" s="37">
        <v>1</v>
      </c>
      <c r="O11" s="65">
        <f>IF(ISBLANK(L11),"",N11*R11)</f>
      </c>
      <c r="P11" s="65">
        <f>IF(H11="x",0,IF(I11="x",0,IF(J11="x",$P$10/2,IF(K11="x",$P$10,""))))</f>
      </c>
      <c r="Q11" s="66">
        <f aca="true" t="shared" si="0" ref="Q11:Q40">IF(E11="PLA",$Q$10,"")</f>
        <v>15</v>
      </c>
      <c r="R11" s="73" t="str">
        <f>IF(ISBLANK(L11)," ",VLOOKUP(L11,$W$11:$X$16,2,FALSE))</f>
        <v> </v>
      </c>
      <c r="S11" s="53">
        <f>IF(ISBLANK(E11)," ",VLOOKUP(E11,$T$7:$U$10,2,FALSE))</f>
        <v>150</v>
      </c>
      <c r="T11" s="44">
        <f>IF($K11="x",$W$6,"")</f>
      </c>
      <c r="U11" s="55"/>
      <c r="V11" s="55"/>
      <c r="W11" s="57">
        <f>IF($H$11="x",$V$2,"")</f>
      </c>
      <c r="X11" s="44">
        <f>IF($H$11="x",$V$3,"")</f>
      </c>
      <c r="Y11" s="50">
        <v>1</v>
      </c>
      <c r="Z11" s="43"/>
    </row>
    <row r="12" spans="1:26" ht="19.5" customHeight="1" thickBot="1">
      <c r="A12" s="17">
        <v>2</v>
      </c>
      <c r="B12" s="38"/>
      <c r="C12" s="38"/>
      <c r="D12" s="37"/>
      <c r="E12" s="37"/>
      <c r="F12" s="39"/>
      <c r="G12" s="39"/>
      <c r="H12" s="37"/>
      <c r="I12" s="37"/>
      <c r="J12" s="37"/>
      <c r="K12" s="37"/>
      <c r="L12" s="37"/>
      <c r="M12" s="37"/>
      <c r="N12" s="37"/>
      <c r="O12" s="65">
        <f aca="true" t="shared" si="1" ref="O12:O40">IF(ISBLANK(L12),"",N12*R12)</f>
      </c>
      <c r="P12" s="65">
        <f aca="true" t="shared" si="2" ref="P12:P40">IF(H12="x",0,IF(I12="x",0,IF(J12="x",$P$10/2,IF(K12="x",$P$10,""))))</f>
      </c>
      <c r="Q12" s="66">
        <f t="shared" si="0"/>
      </c>
      <c r="R12" s="73" t="str">
        <f>IF(ISBLANK(L12)," ",VLOOKUP(L12,$X$17:$Y$22,2,FALSE))</f>
        <v> </v>
      </c>
      <c r="S12" s="53" t="str">
        <f aca="true" t="shared" si="3" ref="S12:S40">IF(ISBLANK(E12)," ",VLOOKUP(E12,$T$7:$U$10,2,FALSE))</f>
        <v> </v>
      </c>
      <c r="T12" s="44">
        <f aca="true" t="shared" si="4" ref="T12:T40">IF($K12="x",$W$6,"")</f>
      </c>
      <c r="U12" s="55"/>
      <c r="V12" s="55"/>
      <c r="W12" s="58">
        <f>IF($H$11="x",$U$2,"")</f>
      </c>
      <c r="X12" s="45">
        <f>IF($H$11="x",$U$3,"")</f>
      </c>
      <c r="Y12" s="51"/>
      <c r="Z12" s="43"/>
    </row>
    <row r="13" spans="1:26" ht="19.5" customHeight="1" thickBot="1">
      <c r="A13" s="17">
        <v>3</v>
      </c>
      <c r="B13" s="38"/>
      <c r="C13" s="38"/>
      <c r="D13" s="37"/>
      <c r="E13" s="37"/>
      <c r="F13" s="39"/>
      <c r="G13" s="39"/>
      <c r="H13" s="37"/>
      <c r="I13" s="37"/>
      <c r="J13" s="37"/>
      <c r="K13" s="37"/>
      <c r="L13" s="37"/>
      <c r="M13" s="37"/>
      <c r="N13" s="37"/>
      <c r="O13" s="65">
        <f t="shared" si="1"/>
      </c>
      <c r="P13" s="65">
        <f t="shared" si="2"/>
      </c>
      <c r="Q13" s="66">
        <f t="shared" si="0"/>
      </c>
      <c r="R13" s="73" t="str">
        <f>IF(ISBLANK(L13)," ",VLOOKUP(L13,$Y$11:$Z$999,2,FALSE))</f>
        <v> </v>
      </c>
      <c r="S13" s="53" t="str">
        <f t="shared" si="3"/>
        <v> </v>
      </c>
      <c r="T13" s="44">
        <f t="shared" si="4"/>
      </c>
      <c r="U13" s="55"/>
      <c r="V13" s="55"/>
      <c r="W13" s="58">
        <f>IF($I$11="x",$V$2,"")</f>
      </c>
      <c r="X13" s="45">
        <f>IF($I$11="x",$V$4,"")</f>
      </c>
      <c r="Y13" s="51"/>
      <c r="Z13" s="43"/>
    </row>
    <row r="14" spans="1:26" ht="19.5" customHeight="1" thickBot="1">
      <c r="A14" s="17">
        <v>4</v>
      </c>
      <c r="B14" s="38"/>
      <c r="C14" s="38"/>
      <c r="D14" s="37"/>
      <c r="E14" s="37"/>
      <c r="F14" s="39"/>
      <c r="G14" s="39"/>
      <c r="H14" s="37"/>
      <c r="I14" s="37"/>
      <c r="J14" s="37"/>
      <c r="K14" s="37"/>
      <c r="L14" s="37"/>
      <c r="M14" s="37"/>
      <c r="N14" s="37"/>
      <c r="O14" s="65">
        <f t="shared" si="1"/>
      </c>
      <c r="P14" s="65">
        <f t="shared" si="2"/>
      </c>
      <c r="Q14" s="66">
        <f t="shared" si="0"/>
      </c>
      <c r="R14" s="73" t="str">
        <f>IF(ISBLANK(L14)," ",VLOOKUP(L14,$Z$11:$AA$999,2,FALSE))</f>
        <v> </v>
      </c>
      <c r="S14" s="53" t="str">
        <f t="shared" si="3"/>
        <v> </v>
      </c>
      <c r="T14" s="44">
        <f t="shared" si="4"/>
      </c>
      <c r="W14" s="58">
        <f>IF($I$11="x",$U$2,"")</f>
      </c>
      <c r="X14" s="45">
        <f>IF($I$11="x",$U$4,"")</f>
      </c>
      <c r="Y14" s="51"/>
      <c r="Z14" s="43"/>
    </row>
    <row r="15" spans="1:26" ht="19.5" customHeight="1" thickBot="1">
      <c r="A15" s="17">
        <v>5</v>
      </c>
      <c r="B15" s="38"/>
      <c r="C15" s="38"/>
      <c r="D15" s="37"/>
      <c r="E15" s="37"/>
      <c r="F15" s="39"/>
      <c r="G15" s="39"/>
      <c r="H15" s="37"/>
      <c r="I15" s="37"/>
      <c r="J15" s="37"/>
      <c r="K15" s="37"/>
      <c r="L15" s="37"/>
      <c r="M15" s="37"/>
      <c r="N15" s="37"/>
      <c r="O15" s="65">
        <f t="shared" si="1"/>
      </c>
      <c r="P15" s="65">
        <f t="shared" si="2"/>
      </c>
      <c r="Q15" s="66">
        <f t="shared" si="0"/>
      </c>
      <c r="R15" s="73" t="str">
        <f>IF(ISBLANK(L15)," ",VLOOKUP(L15,$AA$11:$AB$999,2,FALSE))</f>
        <v> </v>
      </c>
      <c r="S15" s="53" t="str">
        <f t="shared" si="3"/>
        <v> </v>
      </c>
      <c r="T15" s="44">
        <f t="shared" si="4"/>
      </c>
      <c r="U15" s="59"/>
      <c r="W15" s="58">
        <f>IF($J$11="x",$V$2,"")</f>
      </c>
      <c r="X15" s="45">
        <f>IF($J$11="x",$V$5,"")</f>
      </c>
      <c r="Y15" s="51"/>
      <c r="Z15" s="43"/>
    </row>
    <row r="16" spans="1:26" ht="19.5" customHeight="1" thickBot="1">
      <c r="A16" s="17">
        <v>6</v>
      </c>
      <c r="B16" s="38"/>
      <c r="C16" s="38"/>
      <c r="D16" s="37"/>
      <c r="E16" s="37"/>
      <c r="F16" s="39"/>
      <c r="G16" s="39"/>
      <c r="H16" s="37"/>
      <c r="I16" s="37"/>
      <c r="J16" s="37"/>
      <c r="K16" s="37"/>
      <c r="L16" s="37"/>
      <c r="M16" s="37"/>
      <c r="N16" s="37"/>
      <c r="O16" s="65">
        <f t="shared" si="1"/>
      </c>
      <c r="P16" s="65">
        <f t="shared" si="2"/>
      </c>
      <c r="Q16" s="66">
        <f t="shared" si="0"/>
      </c>
      <c r="R16" s="73" t="str">
        <f>IF(ISBLANK(L16)," ",VLOOKUP(L16,$AB$11:$AC$999,2,FALSE))</f>
        <v> </v>
      </c>
      <c r="S16" s="53" t="str">
        <f t="shared" si="3"/>
        <v> </v>
      </c>
      <c r="T16" s="44">
        <f t="shared" si="4"/>
      </c>
      <c r="U16" s="59"/>
      <c r="W16" s="60">
        <f>IF($J$11="x",$U$2,"")</f>
      </c>
      <c r="X16" s="46">
        <f>IF($J$11="x",$U$5,"")</f>
      </c>
      <c r="Y16" s="52"/>
      <c r="Z16" s="43"/>
    </row>
    <row r="17" spans="1:26" ht="19.5" customHeight="1" thickBot="1">
      <c r="A17" s="17">
        <v>7</v>
      </c>
      <c r="B17" s="38"/>
      <c r="C17" s="38"/>
      <c r="D17" s="37"/>
      <c r="E17" s="37"/>
      <c r="F17" s="39"/>
      <c r="G17" s="39"/>
      <c r="H17" s="37"/>
      <c r="I17" s="37"/>
      <c r="J17" s="37"/>
      <c r="K17" s="37"/>
      <c r="L17" s="37"/>
      <c r="M17" s="37"/>
      <c r="N17" s="37"/>
      <c r="O17" s="65">
        <f t="shared" si="1"/>
      </c>
      <c r="P17" s="65">
        <f t="shared" si="2"/>
      </c>
      <c r="Q17" s="66">
        <f t="shared" si="0"/>
      </c>
      <c r="R17" s="73" t="str">
        <f>IF(ISBLANK(L17)," ",VLOOKUP(L17,$AC$11:$AD$999,2,FALSE))</f>
        <v> </v>
      </c>
      <c r="S17" s="53" t="str">
        <f t="shared" si="3"/>
        <v> </v>
      </c>
      <c r="T17" s="44">
        <f t="shared" si="4"/>
      </c>
      <c r="U17" s="55"/>
      <c r="V17" s="55"/>
      <c r="X17" s="57">
        <f>IF($H$12="x",$V$2,"")</f>
      </c>
      <c r="Y17" s="44">
        <f>IF($H$12="x",$V$3,"")</f>
      </c>
      <c r="Z17" s="593">
        <v>2</v>
      </c>
    </row>
    <row r="18" spans="1:26" ht="19.5" customHeight="1" thickBot="1">
      <c r="A18" s="17">
        <v>8</v>
      </c>
      <c r="B18" s="38"/>
      <c r="C18" s="38"/>
      <c r="D18" s="37"/>
      <c r="E18" s="37"/>
      <c r="F18" s="39"/>
      <c r="G18" s="39"/>
      <c r="H18" s="37"/>
      <c r="I18" s="37"/>
      <c r="J18" s="37"/>
      <c r="K18" s="37"/>
      <c r="L18" s="37"/>
      <c r="M18" s="37"/>
      <c r="N18" s="37"/>
      <c r="O18" s="65">
        <f t="shared" si="1"/>
      </c>
      <c r="P18" s="65">
        <f t="shared" si="2"/>
      </c>
      <c r="Q18" s="66">
        <f t="shared" si="0"/>
      </c>
      <c r="R18" s="73" t="str">
        <f>IF(ISBLANK(L18)," ",VLOOKUP(L18,$AD$11:$AE$999,2,FALSE))</f>
        <v> </v>
      </c>
      <c r="S18" s="53" t="str">
        <f t="shared" si="3"/>
        <v> </v>
      </c>
      <c r="T18" s="44">
        <f t="shared" si="4"/>
      </c>
      <c r="U18" s="55"/>
      <c r="X18" s="58">
        <f>IF($H$12="x",$U$2,"")</f>
      </c>
      <c r="Y18" s="45">
        <f>IF($H$12="x",$U$3,"")</f>
      </c>
      <c r="Z18" s="594"/>
    </row>
    <row r="19" spans="1:26" ht="19.5" customHeight="1" thickBot="1">
      <c r="A19" s="17">
        <v>9</v>
      </c>
      <c r="B19" s="38"/>
      <c r="C19" s="38"/>
      <c r="D19" s="37"/>
      <c r="E19" s="37"/>
      <c r="F19" s="39"/>
      <c r="G19" s="39"/>
      <c r="H19" s="37"/>
      <c r="I19" s="37"/>
      <c r="J19" s="37"/>
      <c r="K19" s="37"/>
      <c r="L19" s="37"/>
      <c r="M19" s="37"/>
      <c r="N19" s="37"/>
      <c r="O19" s="65">
        <f t="shared" si="1"/>
      </c>
      <c r="P19" s="65">
        <f t="shared" si="2"/>
      </c>
      <c r="Q19" s="66">
        <f t="shared" si="0"/>
      </c>
      <c r="R19" s="73" t="str">
        <f>IF(ISBLANK(L19)," ",VLOOKUP(L19,$AE$11:$AF$999,2,FALSE))</f>
        <v> </v>
      </c>
      <c r="S19" s="53" t="str">
        <f t="shared" si="3"/>
        <v> </v>
      </c>
      <c r="T19" s="44">
        <f t="shared" si="4"/>
      </c>
      <c r="U19" s="55"/>
      <c r="X19" s="58">
        <f>IF($I$12="x",$V$2,"")</f>
      </c>
      <c r="Y19" s="45">
        <f>IF($I$12="x",$V$4,"")</f>
      </c>
      <c r="Z19" s="594"/>
    </row>
    <row r="20" spans="1:26" ht="19.5" customHeight="1" thickBot="1">
      <c r="A20" s="17">
        <v>10</v>
      </c>
      <c r="B20" s="38"/>
      <c r="C20" s="38"/>
      <c r="D20" s="37"/>
      <c r="E20" s="37"/>
      <c r="F20" s="39"/>
      <c r="G20" s="39"/>
      <c r="H20" s="37"/>
      <c r="I20" s="37"/>
      <c r="J20" s="37"/>
      <c r="K20" s="37"/>
      <c r="L20" s="37"/>
      <c r="M20" s="37"/>
      <c r="N20" s="37"/>
      <c r="O20" s="65">
        <f t="shared" si="1"/>
      </c>
      <c r="P20" s="65">
        <f t="shared" si="2"/>
      </c>
      <c r="Q20" s="66">
        <f t="shared" si="0"/>
      </c>
      <c r="R20" s="73" t="str">
        <f>IF(ISBLANK(L20)," ",VLOOKUP(L20,$AF$11:$AG$999,2,FALSE))</f>
        <v> </v>
      </c>
      <c r="S20" s="53" t="str">
        <f t="shared" si="3"/>
        <v> </v>
      </c>
      <c r="T20" s="44">
        <f t="shared" si="4"/>
      </c>
      <c r="U20" s="55"/>
      <c r="X20" s="58">
        <f>IF($I$12="x",$U$2,"")</f>
      </c>
      <c r="Y20" s="45">
        <f>IF($I$12="x",$U$4,"")</f>
      </c>
      <c r="Z20" s="594"/>
    </row>
    <row r="21" spans="1:26" ht="19.5" customHeight="1" thickBot="1">
      <c r="A21" s="17">
        <v>11</v>
      </c>
      <c r="B21" s="38"/>
      <c r="C21" s="38"/>
      <c r="D21" s="37"/>
      <c r="E21" s="37"/>
      <c r="F21" s="39"/>
      <c r="G21" s="39"/>
      <c r="H21" s="37"/>
      <c r="I21" s="37"/>
      <c r="J21" s="37"/>
      <c r="K21" s="37"/>
      <c r="L21" s="37"/>
      <c r="M21" s="37"/>
      <c r="N21" s="37"/>
      <c r="O21" s="65">
        <f t="shared" si="1"/>
      </c>
      <c r="P21" s="65">
        <f t="shared" si="2"/>
      </c>
      <c r="Q21" s="66">
        <f t="shared" si="0"/>
      </c>
      <c r="R21" s="73" t="str">
        <f>IF(ISBLANK(L21)," ",VLOOKUP(L21,$AG$11:$AH$999,2,FALSE))</f>
        <v> </v>
      </c>
      <c r="S21" s="53" t="str">
        <f t="shared" si="3"/>
        <v> </v>
      </c>
      <c r="T21" s="44">
        <f t="shared" si="4"/>
      </c>
      <c r="U21" s="55"/>
      <c r="X21" s="58">
        <f>IF($J$12="x",$V$2,"")</f>
      </c>
      <c r="Y21" s="45">
        <f>IF($J$12="x",$V$5,"")</f>
      </c>
      <c r="Z21" s="594"/>
    </row>
    <row r="22" spans="1:26" ht="19.5" customHeight="1" thickBot="1">
      <c r="A22" s="17">
        <v>12</v>
      </c>
      <c r="B22" s="38"/>
      <c r="C22" s="38"/>
      <c r="D22" s="37"/>
      <c r="E22" s="37"/>
      <c r="F22" s="39"/>
      <c r="G22" s="39"/>
      <c r="H22" s="37"/>
      <c r="I22" s="37"/>
      <c r="J22" s="37"/>
      <c r="K22" s="37"/>
      <c r="L22" s="37"/>
      <c r="M22" s="37"/>
      <c r="N22" s="37"/>
      <c r="O22" s="65">
        <f t="shared" si="1"/>
      </c>
      <c r="P22" s="65">
        <f t="shared" si="2"/>
      </c>
      <c r="Q22" s="66">
        <f t="shared" si="0"/>
      </c>
      <c r="R22" s="73" t="str">
        <f>IF(ISBLANK(L22)," ",VLOOKUP(L22,$AH$11:$AI$999,2,FALSE))</f>
        <v> </v>
      </c>
      <c r="S22" s="53" t="str">
        <f t="shared" si="3"/>
        <v> </v>
      </c>
      <c r="T22" s="44">
        <f t="shared" si="4"/>
      </c>
      <c r="U22" s="55"/>
      <c r="X22" s="60">
        <f>IF($J$12="x",$U$2,"")</f>
      </c>
      <c r="Y22" s="46">
        <f>IF($J$12="x",$U$5,"")</f>
      </c>
      <c r="Z22" s="595"/>
    </row>
    <row r="23" spans="1:27" ht="19.5" customHeight="1" thickBot="1">
      <c r="A23" s="17">
        <v>13</v>
      </c>
      <c r="B23" s="38"/>
      <c r="C23" s="38"/>
      <c r="D23" s="37"/>
      <c r="E23" s="37"/>
      <c r="F23" s="39"/>
      <c r="G23" s="39"/>
      <c r="H23" s="37"/>
      <c r="I23" s="37"/>
      <c r="J23" s="37"/>
      <c r="K23" s="37"/>
      <c r="L23" s="37"/>
      <c r="M23" s="37"/>
      <c r="N23" s="37"/>
      <c r="O23" s="65">
        <f t="shared" si="1"/>
      </c>
      <c r="P23" s="65">
        <f t="shared" si="2"/>
      </c>
      <c r="Q23" s="66">
        <f t="shared" si="0"/>
      </c>
      <c r="R23" s="73" t="str">
        <f>IF(ISBLANK(L23)," ",VLOOKUP(L23,$AI$11:$AJ$999,2,FALSE))</f>
        <v> </v>
      </c>
      <c r="S23" s="53" t="str">
        <f t="shared" si="3"/>
        <v> </v>
      </c>
      <c r="T23" s="44">
        <f t="shared" si="4"/>
      </c>
      <c r="Y23" s="57">
        <f>IF($H$13="x",$V$2,"")</f>
      </c>
      <c r="Z23" s="44">
        <f>IF($H$13="x",$V$3,"")</f>
      </c>
      <c r="AA23" s="47">
        <v>3</v>
      </c>
    </row>
    <row r="24" spans="1:27" ht="19.5" customHeight="1" thickBot="1">
      <c r="A24" s="17">
        <v>14</v>
      </c>
      <c r="B24" s="38"/>
      <c r="C24" s="38"/>
      <c r="D24" s="37"/>
      <c r="E24" s="37"/>
      <c r="F24" s="39"/>
      <c r="G24" s="39"/>
      <c r="H24" s="37"/>
      <c r="I24" s="37"/>
      <c r="J24" s="37"/>
      <c r="K24" s="37"/>
      <c r="L24" s="37"/>
      <c r="M24" s="37"/>
      <c r="N24" s="37"/>
      <c r="O24" s="65">
        <f t="shared" si="1"/>
      </c>
      <c r="P24" s="65">
        <f t="shared" si="2"/>
      </c>
      <c r="Q24" s="66">
        <f t="shared" si="0"/>
      </c>
      <c r="R24" s="73" t="str">
        <f>IF(ISBLANK(L24)," ",VLOOKUP(L24,$AJ$11:$AK$999,2,FALSE))</f>
        <v> </v>
      </c>
      <c r="S24" s="53" t="str">
        <f t="shared" si="3"/>
        <v> </v>
      </c>
      <c r="T24" s="44">
        <f t="shared" si="4"/>
      </c>
      <c r="Y24" s="58">
        <f>IF($H$13="x",$U$2,"")</f>
      </c>
      <c r="Z24" s="45">
        <f>IF($H$13="x",$U$3,"")</f>
      </c>
      <c r="AA24" s="48"/>
    </row>
    <row r="25" spans="1:27" ht="19.5" customHeight="1" thickBot="1">
      <c r="A25" s="17">
        <v>15</v>
      </c>
      <c r="B25" s="38"/>
      <c r="C25" s="38"/>
      <c r="D25" s="37"/>
      <c r="E25" s="37"/>
      <c r="F25" s="39"/>
      <c r="G25" s="39"/>
      <c r="H25" s="37"/>
      <c r="I25" s="37"/>
      <c r="J25" s="37"/>
      <c r="K25" s="37"/>
      <c r="L25" s="37"/>
      <c r="M25" s="37"/>
      <c r="N25" s="37"/>
      <c r="O25" s="65">
        <f t="shared" si="1"/>
      </c>
      <c r="P25" s="65">
        <f t="shared" si="2"/>
      </c>
      <c r="Q25" s="66">
        <f t="shared" si="0"/>
      </c>
      <c r="R25" s="73" t="str">
        <f>IF(ISBLANK(L25)," ",VLOOKUP(L25,$AK$11:$AL$999,2,FALSE))</f>
        <v> </v>
      </c>
      <c r="S25" s="53" t="str">
        <f t="shared" si="3"/>
        <v> </v>
      </c>
      <c r="T25" s="44">
        <f t="shared" si="4"/>
      </c>
      <c r="Y25" s="58">
        <f>IF($I$13="x",$V$2,"")</f>
      </c>
      <c r="Z25" s="45">
        <f>IF($I$13="x",$V$4,"")</f>
      </c>
      <c r="AA25" s="48"/>
    </row>
    <row r="26" spans="1:27" ht="19.5" customHeight="1" thickBot="1">
      <c r="A26" s="17">
        <v>16</v>
      </c>
      <c r="B26" s="38"/>
      <c r="C26" s="38"/>
      <c r="D26" s="37"/>
      <c r="E26" s="37"/>
      <c r="F26" s="39"/>
      <c r="G26" s="39"/>
      <c r="H26" s="37"/>
      <c r="I26" s="37"/>
      <c r="J26" s="37"/>
      <c r="K26" s="37"/>
      <c r="L26" s="37"/>
      <c r="M26" s="37"/>
      <c r="N26" s="37"/>
      <c r="O26" s="65">
        <f t="shared" si="1"/>
      </c>
      <c r="P26" s="65">
        <f t="shared" si="2"/>
      </c>
      <c r="Q26" s="66">
        <f t="shared" si="0"/>
      </c>
      <c r="R26" s="73" t="str">
        <f>IF(ISBLANK(L26)," ",VLOOKUP(L26,$AL$11:$AM$999,2,FALSE))</f>
        <v> </v>
      </c>
      <c r="S26" s="53" t="str">
        <f t="shared" si="3"/>
        <v> </v>
      </c>
      <c r="T26" s="44">
        <f t="shared" si="4"/>
      </c>
      <c r="Y26" s="58">
        <f>IF($I$13="x",$U$2,"")</f>
      </c>
      <c r="Z26" s="45">
        <f>IF($I$13="x",$U$4,"")</f>
      </c>
      <c r="AA26" s="48"/>
    </row>
    <row r="27" spans="1:27" ht="19.5" customHeight="1" thickBot="1">
      <c r="A27" s="17">
        <v>17</v>
      </c>
      <c r="B27" s="38"/>
      <c r="C27" s="38"/>
      <c r="D27" s="37"/>
      <c r="E27" s="37"/>
      <c r="F27" s="39"/>
      <c r="G27" s="39"/>
      <c r="H27" s="37"/>
      <c r="I27" s="37"/>
      <c r="J27" s="37"/>
      <c r="K27" s="37"/>
      <c r="L27" s="37"/>
      <c r="M27" s="37"/>
      <c r="N27" s="37"/>
      <c r="O27" s="65">
        <f t="shared" si="1"/>
      </c>
      <c r="P27" s="65">
        <f t="shared" si="2"/>
      </c>
      <c r="Q27" s="66">
        <f t="shared" si="0"/>
      </c>
      <c r="R27" s="73" t="str">
        <f>IF(ISBLANK(L27)," ",VLOOKUP(L27,$AM$11:$AN$999,2,FALSE))</f>
        <v> </v>
      </c>
      <c r="S27" s="53" t="str">
        <f t="shared" si="3"/>
        <v> </v>
      </c>
      <c r="T27" s="44">
        <f t="shared" si="4"/>
      </c>
      <c r="Y27" s="58">
        <f>IF($J$13="x",$V$2,"")</f>
      </c>
      <c r="Z27" s="45">
        <f>IF($J$13="x",$V$5,"")</f>
      </c>
      <c r="AA27" s="48"/>
    </row>
    <row r="28" spans="1:27" ht="19.5" customHeight="1" thickBot="1">
      <c r="A28" s="17">
        <v>18</v>
      </c>
      <c r="B28" s="38"/>
      <c r="C28" s="38"/>
      <c r="D28" s="37"/>
      <c r="E28" s="37"/>
      <c r="F28" s="39"/>
      <c r="G28" s="39"/>
      <c r="H28" s="37"/>
      <c r="I28" s="37"/>
      <c r="J28" s="37"/>
      <c r="K28" s="37"/>
      <c r="L28" s="37"/>
      <c r="M28" s="37"/>
      <c r="N28" s="37"/>
      <c r="O28" s="65">
        <f t="shared" si="1"/>
      </c>
      <c r="P28" s="65">
        <f t="shared" si="2"/>
      </c>
      <c r="Q28" s="66">
        <f t="shared" si="0"/>
      </c>
      <c r="R28" s="73" t="str">
        <f>IF(ISBLANK(L28)," ",VLOOKUP(L28,$AN$11:$AO$999,2,FALSE))</f>
        <v> </v>
      </c>
      <c r="S28" s="53" t="str">
        <f t="shared" si="3"/>
        <v> </v>
      </c>
      <c r="T28" s="44">
        <f t="shared" si="4"/>
      </c>
      <c r="Y28" s="60">
        <f>IF($J$13="x",$U$2,"")</f>
      </c>
      <c r="Z28" s="46">
        <f>IF($J$13="x",$U$5,"")</f>
      </c>
      <c r="AA28" s="49"/>
    </row>
    <row r="29" spans="1:28" ht="19.5" customHeight="1" thickBot="1">
      <c r="A29" s="17">
        <v>19</v>
      </c>
      <c r="B29" s="38"/>
      <c r="C29" s="38"/>
      <c r="D29" s="37"/>
      <c r="E29" s="37"/>
      <c r="F29" s="39"/>
      <c r="G29" s="39"/>
      <c r="H29" s="37"/>
      <c r="I29" s="37"/>
      <c r="J29" s="37"/>
      <c r="K29" s="37"/>
      <c r="L29" s="37"/>
      <c r="M29" s="37"/>
      <c r="N29" s="37"/>
      <c r="O29" s="65">
        <f t="shared" si="1"/>
      </c>
      <c r="P29" s="65">
        <f t="shared" si="2"/>
      </c>
      <c r="Q29" s="66">
        <f t="shared" si="0"/>
      </c>
      <c r="R29" s="73" t="str">
        <f>IF(ISBLANK(L29)," ",VLOOKUP(L29,$AO$11:$AP$999,2,FALSE))</f>
        <v> </v>
      </c>
      <c r="S29" s="53" t="str">
        <f t="shared" si="3"/>
        <v> </v>
      </c>
      <c r="T29" s="44">
        <f t="shared" si="4"/>
      </c>
      <c r="Z29" s="57">
        <f>IF($H$14="x",$V$2,"")</f>
      </c>
      <c r="AA29" s="44">
        <f>IF($H$14="x",$V$3,"")</f>
      </c>
      <c r="AB29" s="50">
        <v>4</v>
      </c>
    </row>
    <row r="30" spans="1:28" ht="19.5" customHeight="1" thickBot="1">
      <c r="A30" s="17">
        <v>20</v>
      </c>
      <c r="B30" s="38"/>
      <c r="C30" s="38"/>
      <c r="D30" s="37"/>
      <c r="E30" s="37"/>
      <c r="F30" s="39"/>
      <c r="G30" s="39"/>
      <c r="H30" s="37"/>
      <c r="I30" s="37"/>
      <c r="J30" s="37"/>
      <c r="K30" s="37"/>
      <c r="L30" s="37"/>
      <c r="M30" s="37"/>
      <c r="N30" s="37"/>
      <c r="O30" s="65">
        <f t="shared" si="1"/>
      </c>
      <c r="P30" s="65">
        <f t="shared" si="2"/>
      </c>
      <c r="Q30" s="66">
        <f t="shared" si="0"/>
      </c>
      <c r="R30" s="73" t="str">
        <f>IF(ISBLANK(L30)," ",VLOOKUP(L30,$AP$11:$AQ$999,2,FALSE))</f>
        <v> </v>
      </c>
      <c r="S30" s="53" t="str">
        <f t="shared" si="3"/>
        <v> </v>
      </c>
      <c r="T30" s="44">
        <f t="shared" si="4"/>
      </c>
      <c r="Z30" s="58">
        <f>IF($H$14="x",$U$2,"")</f>
      </c>
      <c r="AA30" s="45">
        <f>IF($H$14="x",$U$3,"")</f>
      </c>
      <c r="AB30" s="51"/>
    </row>
    <row r="31" spans="1:28" ht="19.5" customHeight="1" thickBot="1">
      <c r="A31" s="17">
        <v>21</v>
      </c>
      <c r="B31" s="38"/>
      <c r="C31" s="38"/>
      <c r="D31" s="37"/>
      <c r="E31" s="37"/>
      <c r="F31" s="39"/>
      <c r="G31" s="39"/>
      <c r="H31" s="37"/>
      <c r="I31" s="37"/>
      <c r="J31" s="37"/>
      <c r="K31" s="37"/>
      <c r="L31" s="37"/>
      <c r="M31" s="37"/>
      <c r="N31" s="37"/>
      <c r="O31" s="65">
        <f t="shared" si="1"/>
      </c>
      <c r="P31" s="65">
        <f t="shared" si="2"/>
      </c>
      <c r="Q31" s="66">
        <f t="shared" si="0"/>
      </c>
      <c r="R31" s="73" t="str">
        <f>IF(ISBLANK(L31)," ",VLOOKUP(L31,$AQ$11:$AR$999,2,FALSE))</f>
        <v> </v>
      </c>
      <c r="S31" s="53" t="str">
        <f t="shared" si="3"/>
        <v> </v>
      </c>
      <c r="T31" s="44">
        <f t="shared" si="4"/>
      </c>
      <c r="Z31" s="58">
        <f>IF($I$14="x",$V$2,"")</f>
      </c>
      <c r="AA31" s="45">
        <f>IF($I$14="x",$V$4,"")</f>
      </c>
      <c r="AB31" s="51"/>
    </row>
    <row r="32" spans="1:28" ht="19.5" customHeight="1" thickBot="1">
      <c r="A32" s="17">
        <v>22</v>
      </c>
      <c r="B32" s="38"/>
      <c r="C32" s="38"/>
      <c r="D32" s="37"/>
      <c r="E32" s="37"/>
      <c r="F32" s="39"/>
      <c r="G32" s="39"/>
      <c r="H32" s="37"/>
      <c r="I32" s="37"/>
      <c r="J32" s="37"/>
      <c r="K32" s="37"/>
      <c r="L32" s="37"/>
      <c r="M32" s="37"/>
      <c r="N32" s="37"/>
      <c r="O32" s="65">
        <f t="shared" si="1"/>
      </c>
      <c r="P32" s="65">
        <f t="shared" si="2"/>
      </c>
      <c r="Q32" s="66">
        <f t="shared" si="0"/>
      </c>
      <c r="R32" s="73" t="str">
        <f>IF(ISBLANK(L32)," ",VLOOKUP(L32,$AR$11:$AS$999,2,FALSE))</f>
        <v> </v>
      </c>
      <c r="S32" s="53" t="str">
        <f t="shared" si="3"/>
        <v> </v>
      </c>
      <c r="T32" s="44">
        <f t="shared" si="4"/>
      </c>
      <c r="Z32" s="58">
        <f>IF($I$14="x",$U$2,"")</f>
      </c>
      <c r="AA32" s="45">
        <f>IF($I$14="x",$U$4,"")</f>
      </c>
      <c r="AB32" s="51"/>
    </row>
    <row r="33" spans="1:28" ht="19.5" customHeight="1" thickBot="1">
      <c r="A33" s="17">
        <v>23</v>
      </c>
      <c r="B33" s="38"/>
      <c r="C33" s="38"/>
      <c r="D33" s="37"/>
      <c r="E33" s="37"/>
      <c r="F33" s="39"/>
      <c r="G33" s="39"/>
      <c r="H33" s="37"/>
      <c r="I33" s="37"/>
      <c r="J33" s="37"/>
      <c r="K33" s="37"/>
      <c r="L33" s="37"/>
      <c r="M33" s="37"/>
      <c r="N33" s="37"/>
      <c r="O33" s="65">
        <f t="shared" si="1"/>
      </c>
      <c r="P33" s="65">
        <f t="shared" si="2"/>
      </c>
      <c r="Q33" s="66">
        <f t="shared" si="0"/>
      </c>
      <c r="R33" s="73" t="str">
        <f>IF(ISBLANK(L33)," ",VLOOKUP(L33,$AS$11:$AT$999,2,FALSE))</f>
        <v> </v>
      </c>
      <c r="S33" s="53" t="str">
        <f t="shared" si="3"/>
        <v> </v>
      </c>
      <c r="T33" s="44">
        <f t="shared" si="4"/>
      </c>
      <c r="Z33" s="58">
        <f>IF($J$14="x",$V$2,"")</f>
      </c>
      <c r="AA33" s="45">
        <f>IF($J$14="x",$V$5,"")</f>
      </c>
      <c r="AB33" s="51"/>
    </row>
    <row r="34" spans="1:28" ht="19.5" customHeight="1" thickBot="1">
      <c r="A34" s="17">
        <v>24</v>
      </c>
      <c r="B34" s="38"/>
      <c r="C34" s="38"/>
      <c r="D34" s="37"/>
      <c r="E34" s="37"/>
      <c r="F34" s="39"/>
      <c r="G34" s="39"/>
      <c r="H34" s="37"/>
      <c r="I34" s="37"/>
      <c r="J34" s="37"/>
      <c r="K34" s="37"/>
      <c r="L34" s="37"/>
      <c r="M34" s="37"/>
      <c r="N34" s="37"/>
      <c r="O34" s="65">
        <f t="shared" si="1"/>
      </c>
      <c r="P34" s="65">
        <f t="shared" si="2"/>
      </c>
      <c r="Q34" s="66">
        <f t="shared" si="0"/>
      </c>
      <c r="R34" s="73" t="str">
        <f>IF(ISBLANK(L34)," ",VLOOKUP(L34,$AT$11:$AU$999,2,FALSE))</f>
        <v> </v>
      </c>
      <c r="S34" s="53" t="str">
        <f t="shared" si="3"/>
        <v> </v>
      </c>
      <c r="T34" s="44">
        <f t="shared" si="4"/>
      </c>
      <c r="Z34" s="60">
        <f>IF($J$14="x",$U$2,"")</f>
      </c>
      <c r="AA34" s="46">
        <f>IF($J$14="x",$U$5,"")</f>
      </c>
      <c r="AB34" s="52"/>
    </row>
    <row r="35" spans="1:29" ht="19.5" customHeight="1" thickBot="1">
      <c r="A35" s="17">
        <v>25</v>
      </c>
      <c r="B35" s="38"/>
      <c r="C35" s="38"/>
      <c r="D35" s="37"/>
      <c r="E35" s="37"/>
      <c r="F35" s="39"/>
      <c r="G35" s="39"/>
      <c r="H35" s="37"/>
      <c r="I35" s="37"/>
      <c r="J35" s="37"/>
      <c r="K35" s="37"/>
      <c r="L35" s="37"/>
      <c r="M35" s="37"/>
      <c r="N35" s="37"/>
      <c r="O35" s="65">
        <f t="shared" si="1"/>
      </c>
      <c r="P35" s="65">
        <f t="shared" si="2"/>
      </c>
      <c r="Q35" s="66">
        <f t="shared" si="0"/>
      </c>
      <c r="R35" s="73" t="str">
        <f>IF(ISBLANK(L35)," ",VLOOKUP(L35,$AU$11:$AV$999,2,FALSE))</f>
        <v> </v>
      </c>
      <c r="S35" s="53" t="str">
        <f t="shared" si="3"/>
        <v> </v>
      </c>
      <c r="T35" s="44">
        <f t="shared" si="4"/>
      </c>
      <c r="Z35" s="43"/>
      <c r="AA35" s="57">
        <f>IF($H$15="x",$V$2,"")</f>
      </c>
      <c r="AB35" s="44">
        <f>IF($H$15="x",$V$3,"")</f>
      </c>
      <c r="AC35" s="50">
        <v>5</v>
      </c>
    </row>
    <row r="36" spans="1:29" ht="19.5" customHeight="1" thickBot="1">
      <c r="A36" s="17">
        <v>26</v>
      </c>
      <c r="B36" s="38"/>
      <c r="C36" s="38"/>
      <c r="D36" s="37"/>
      <c r="E36" s="37"/>
      <c r="F36" s="39"/>
      <c r="G36" s="39"/>
      <c r="H36" s="37"/>
      <c r="I36" s="37"/>
      <c r="J36" s="37"/>
      <c r="K36" s="37"/>
      <c r="L36" s="37"/>
      <c r="M36" s="37"/>
      <c r="N36" s="37"/>
      <c r="O36" s="65">
        <f t="shared" si="1"/>
      </c>
      <c r="P36" s="65">
        <f t="shared" si="2"/>
      </c>
      <c r="Q36" s="66">
        <f t="shared" si="0"/>
      </c>
      <c r="R36" s="73" t="str">
        <f>IF(ISBLANK(L36)," ",VLOOKUP(L36,$AV$11:$AW$999,2,FALSE))</f>
        <v> </v>
      </c>
      <c r="S36" s="53" t="str">
        <f t="shared" si="3"/>
        <v> </v>
      </c>
      <c r="T36" s="44">
        <f t="shared" si="4"/>
      </c>
      <c r="Z36" s="43"/>
      <c r="AA36" s="58">
        <f>IF($H$15="x",$U$2,"")</f>
      </c>
      <c r="AB36" s="45">
        <f>IF($H$15="x",$U$3,"")</f>
      </c>
      <c r="AC36" s="51"/>
    </row>
    <row r="37" spans="1:29" ht="19.5" customHeight="1" thickBot="1">
      <c r="A37" s="17">
        <v>27</v>
      </c>
      <c r="B37" s="38"/>
      <c r="C37" s="38"/>
      <c r="D37" s="37"/>
      <c r="E37" s="37"/>
      <c r="F37" s="39"/>
      <c r="G37" s="39"/>
      <c r="H37" s="37"/>
      <c r="I37" s="37"/>
      <c r="J37" s="37"/>
      <c r="K37" s="37"/>
      <c r="L37" s="37"/>
      <c r="M37" s="37"/>
      <c r="N37" s="37"/>
      <c r="O37" s="65">
        <f t="shared" si="1"/>
      </c>
      <c r="P37" s="65">
        <f t="shared" si="2"/>
      </c>
      <c r="Q37" s="66">
        <f t="shared" si="0"/>
      </c>
      <c r="R37" s="73" t="str">
        <f>IF(ISBLANK(L37)," ",VLOOKUP(L37,$AW$11:$AX$999,2,FALSE))</f>
        <v> </v>
      </c>
      <c r="S37" s="53" t="str">
        <f t="shared" si="3"/>
        <v> </v>
      </c>
      <c r="T37" s="44">
        <f t="shared" si="4"/>
      </c>
      <c r="Z37" s="43"/>
      <c r="AA37" s="58">
        <f>IF($I$15="x",$V$2,"")</f>
      </c>
      <c r="AB37" s="45">
        <f>IF($I$15="x",$V$4,"")</f>
      </c>
      <c r="AC37" s="51"/>
    </row>
    <row r="38" spans="1:29" ht="19.5" customHeight="1" thickBot="1">
      <c r="A38" s="17">
        <v>28</v>
      </c>
      <c r="B38" s="38"/>
      <c r="C38" s="38"/>
      <c r="D38" s="37"/>
      <c r="E38" s="37"/>
      <c r="F38" s="39"/>
      <c r="G38" s="39"/>
      <c r="H38" s="37"/>
      <c r="I38" s="37"/>
      <c r="J38" s="37"/>
      <c r="K38" s="37"/>
      <c r="L38" s="37"/>
      <c r="M38" s="37"/>
      <c r="N38" s="37"/>
      <c r="O38" s="65">
        <f t="shared" si="1"/>
      </c>
      <c r="P38" s="65">
        <f t="shared" si="2"/>
      </c>
      <c r="Q38" s="66">
        <f t="shared" si="0"/>
      </c>
      <c r="R38" s="73" t="str">
        <f>IF(ISBLANK(L38)," ",VLOOKUP(L38,$AX$11:$AY$999,2,FALSE))</f>
        <v> </v>
      </c>
      <c r="S38" s="53" t="str">
        <f t="shared" si="3"/>
        <v> </v>
      </c>
      <c r="T38" s="44">
        <f t="shared" si="4"/>
      </c>
      <c r="Z38" s="43"/>
      <c r="AA38" s="58">
        <f>IF($I$15="x",$U$2,"")</f>
      </c>
      <c r="AB38" s="45">
        <f>IF($I$15="x",$U$4,"")</f>
      </c>
      <c r="AC38" s="51"/>
    </row>
    <row r="39" spans="1:29" ht="19.5" customHeight="1" thickBot="1">
      <c r="A39" s="17">
        <v>29</v>
      </c>
      <c r="B39" s="38"/>
      <c r="C39" s="38"/>
      <c r="D39" s="37"/>
      <c r="E39" s="37"/>
      <c r="F39" s="39"/>
      <c r="G39" s="39"/>
      <c r="H39" s="37"/>
      <c r="I39" s="37"/>
      <c r="J39" s="37"/>
      <c r="K39" s="37"/>
      <c r="L39" s="37"/>
      <c r="M39" s="37"/>
      <c r="N39" s="37"/>
      <c r="O39" s="65">
        <f t="shared" si="1"/>
      </c>
      <c r="P39" s="65">
        <f t="shared" si="2"/>
      </c>
      <c r="Q39" s="66">
        <f t="shared" si="0"/>
      </c>
      <c r="R39" s="73" t="str">
        <f>IF(ISBLANK(L39)," ",VLOOKUP(L39,$AY$11:$AZ$999,2,FALSE))</f>
        <v> </v>
      </c>
      <c r="S39" s="53" t="str">
        <f t="shared" si="3"/>
        <v> </v>
      </c>
      <c r="T39" s="44">
        <f t="shared" si="4"/>
      </c>
      <c r="Z39" s="43"/>
      <c r="AA39" s="58">
        <f>IF($J$15="x",$V$2,"")</f>
      </c>
      <c r="AB39" s="45">
        <f>IF($J$15="x",$V$5,"")</f>
      </c>
      <c r="AC39" s="51"/>
    </row>
    <row r="40" spans="1:29" ht="19.5" customHeight="1" thickBot="1">
      <c r="A40" s="17">
        <v>30</v>
      </c>
      <c r="B40" s="38"/>
      <c r="C40" s="38"/>
      <c r="D40" s="37"/>
      <c r="E40" s="37"/>
      <c r="F40" s="39"/>
      <c r="G40" s="39"/>
      <c r="H40" s="37"/>
      <c r="I40" s="37"/>
      <c r="J40" s="37"/>
      <c r="K40" s="37"/>
      <c r="L40" s="37"/>
      <c r="M40" s="37"/>
      <c r="N40" s="37"/>
      <c r="O40" s="65">
        <f t="shared" si="1"/>
      </c>
      <c r="P40" s="65">
        <f t="shared" si="2"/>
      </c>
      <c r="Q40" s="66">
        <f t="shared" si="0"/>
      </c>
      <c r="R40" s="73" t="str">
        <f>IF(ISBLANK(L40)," ",VLOOKUP(L40,$AZ$11:$BA$999,2,FALSE))</f>
        <v> </v>
      </c>
      <c r="S40" s="53" t="str">
        <f t="shared" si="3"/>
        <v> </v>
      </c>
      <c r="T40" s="44">
        <f t="shared" si="4"/>
      </c>
      <c r="Z40" s="43"/>
      <c r="AA40" s="60">
        <f>IF($J$15="x",$U$2,"")</f>
      </c>
      <c r="AB40" s="46">
        <f>IF($J$15="x",$U$5,"")</f>
      </c>
      <c r="AC40" s="52"/>
    </row>
    <row r="41" spans="1:30" ht="19.5" customHeight="1" thickBot="1">
      <c r="A41" s="603" t="s">
        <v>145</v>
      </c>
      <c r="B41" s="603"/>
      <c r="C41" s="603"/>
      <c r="D41" s="603"/>
      <c r="E41" s="603"/>
      <c r="F41" s="603"/>
      <c r="G41" s="603"/>
      <c r="H41" s="603"/>
      <c r="I41" s="603"/>
      <c r="J41" s="603"/>
      <c r="K41" s="603"/>
      <c r="L41" s="603"/>
      <c r="M41" s="603"/>
      <c r="N41" s="603"/>
      <c r="O41" s="64">
        <f>SUM(O11:O40)</f>
        <v>0</v>
      </c>
      <c r="P41" s="64">
        <f>SUM(P11:P40)</f>
        <v>0</v>
      </c>
      <c r="Q41" s="63">
        <f>SUM(Q11:Q40)</f>
        <v>15</v>
      </c>
      <c r="AB41" s="57">
        <f>IF($H$16="x",$V$2,"")</f>
      </c>
      <c r="AC41" s="44">
        <f>IF($H$16="x",$V$3,"")</f>
      </c>
      <c r="AD41" s="50">
        <v>6</v>
      </c>
    </row>
    <row r="42" spans="1:30" ht="19.5" customHeight="1" thickBot="1">
      <c r="A42" s="604" t="s">
        <v>146</v>
      </c>
      <c r="B42" s="604"/>
      <c r="C42" s="604"/>
      <c r="D42" s="604"/>
      <c r="E42" s="604"/>
      <c r="F42" s="604"/>
      <c r="G42" s="604"/>
      <c r="H42" s="604"/>
      <c r="I42" s="604"/>
      <c r="J42" s="604"/>
      <c r="K42" s="604"/>
      <c r="L42" s="604"/>
      <c r="M42" s="604"/>
      <c r="N42" s="604"/>
      <c r="O42" s="587">
        <f>O41+P41+Q41</f>
        <v>15</v>
      </c>
      <c r="P42" s="588"/>
      <c r="Q42" s="34" t="str">
        <f>'PLEASE FILL IN HERE FIRST!!!'!B43</f>
        <v>Euro €</v>
      </c>
      <c r="AB42" s="58">
        <f>IF($H$16="x",$U$2,"")</f>
      </c>
      <c r="AC42" s="45">
        <f>IF($H$16="x",$U$3,"")</f>
      </c>
      <c r="AD42" s="51"/>
    </row>
    <row r="43" spans="1:30" ht="15">
      <c r="A43" t="s">
        <v>147</v>
      </c>
      <c r="B43"/>
      <c r="C43"/>
      <c r="D43" s="1"/>
      <c r="E43" s="1"/>
      <c r="F43" s="1"/>
      <c r="G43" s="1"/>
      <c r="H43" s="1"/>
      <c r="I43" s="1"/>
      <c r="J43" s="1"/>
      <c r="K43" s="1"/>
      <c r="L43" s="1"/>
      <c r="M43" s="1"/>
      <c r="N43" s="1"/>
      <c r="O43" s="1"/>
      <c r="P43" s="1"/>
      <c r="AB43" s="58">
        <f>IF($I$16="x",$V$2,"")</f>
      </c>
      <c r="AC43" s="45">
        <f>IF($I$16="x",$V$4,"")</f>
      </c>
      <c r="AD43" s="51"/>
    </row>
    <row r="44" spans="1:30" ht="15">
      <c r="A44"/>
      <c r="B44"/>
      <c r="C44"/>
      <c r="D44" s="1"/>
      <c r="E44"/>
      <c r="F44"/>
      <c r="G44"/>
      <c r="H44"/>
      <c r="I44"/>
      <c r="J44"/>
      <c r="K44"/>
      <c r="L44"/>
      <c r="M44"/>
      <c r="N44"/>
      <c r="O44"/>
      <c r="P44"/>
      <c r="AB44" s="58">
        <f>IF($I$16="x",$U$2,"")</f>
      </c>
      <c r="AC44" s="45">
        <f>IF($I$16="x",$U$4,"")</f>
      </c>
      <c r="AD44" s="51"/>
    </row>
    <row r="45" spans="1:30" ht="15">
      <c r="A45" t="s">
        <v>113</v>
      </c>
      <c r="B45"/>
      <c r="C45"/>
      <c r="D45" s="1"/>
      <c r="E45"/>
      <c r="F45" s="601">
        <f>'PLEASE FILL IN HERE FIRST!!!'!B33</f>
        <v>42361</v>
      </c>
      <c r="G45" s="602"/>
      <c r="J45"/>
      <c r="K45"/>
      <c r="L45"/>
      <c r="M45"/>
      <c r="N45"/>
      <c r="O45"/>
      <c r="P45"/>
      <c r="AB45" s="58">
        <f>IF($J$16="x",$V$2,"")</f>
      </c>
      <c r="AC45" s="45">
        <f>IF($J$16="x",$V$5,"")</f>
      </c>
      <c r="AD45" s="51"/>
    </row>
    <row r="46" spans="1:30" ht="15.75" thickBot="1">
      <c r="A46" s="4" t="s">
        <v>116</v>
      </c>
      <c r="B46"/>
      <c r="C46" s="1"/>
      <c r="D46" s="1"/>
      <c r="E46"/>
      <c r="F46"/>
      <c r="G46"/>
      <c r="H46"/>
      <c r="I46"/>
      <c r="J46"/>
      <c r="K46"/>
      <c r="L46"/>
      <c r="M46"/>
      <c r="N46"/>
      <c r="O46"/>
      <c r="P46"/>
      <c r="AB46" s="60">
        <f>IF($J$16="x",$U$2,"")</f>
      </c>
      <c r="AC46" s="46">
        <f>IF($J$16="x",$U$5,"")</f>
      </c>
      <c r="AD46" s="52"/>
    </row>
    <row r="47" spans="1:54" s="25" customFormat="1" ht="15">
      <c r="A47" s="24" t="str">
        <f>'PLEASE FILL IN HERE FIRST!!!'!B23</f>
        <v>Hungarian Table Tennis Association / Pannonsport Szervező és Marketing Kft.</v>
      </c>
      <c r="B47" s="29" t="s">
        <v>115</v>
      </c>
      <c r="C47" s="31" t="str">
        <f>'PLEASE FILL IN HERE FIRST!!!'!B27</f>
        <v>+36 1 4606842/ + 36 94 514689</v>
      </c>
      <c r="D47" s="32"/>
      <c r="E47" s="33" t="s">
        <v>109</v>
      </c>
      <c r="F47" s="597"/>
      <c r="G47" s="598"/>
      <c r="H47" s="28"/>
      <c r="I47" s="28"/>
      <c r="J47" s="2"/>
      <c r="K47" s="2"/>
      <c r="L47" s="2"/>
      <c r="M47" s="2"/>
      <c r="N47" s="2"/>
      <c r="O47" s="2"/>
      <c r="P47" s="2"/>
      <c r="R47" s="74"/>
      <c r="S47" s="53"/>
      <c r="T47" s="53"/>
      <c r="U47" s="53"/>
      <c r="V47" s="53"/>
      <c r="W47" s="61"/>
      <c r="X47" s="61"/>
      <c r="Y47" s="61"/>
      <c r="Z47" s="61"/>
      <c r="AA47" s="61"/>
      <c r="AB47" s="61"/>
      <c r="AC47" s="57">
        <f>IF($H$17="x",$V$2,"")</f>
      </c>
      <c r="AD47" s="44">
        <f>IF($H$17="x",$V$3,"")</f>
      </c>
      <c r="AE47" s="50">
        <v>7</v>
      </c>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s="25" customFormat="1" ht="15">
      <c r="A48" s="2"/>
      <c r="B48" s="30" t="s">
        <v>112</v>
      </c>
      <c r="C48" s="585" t="str">
        <f>'PLEASE FILL IN HERE FIRST!!!'!B29</f>
        <v>moatsz@moatsz.hu / pannonsport@pannonsport.hu</v>
      </c>
      <c r="D48" s="585"/>
      <c r="E48" s="586"/>
      <c r="F48" s="599"/>
      <c r="G48" s="600"/>
      <c r="H48" s="2"/>
      <c r="I48" s="2"/>
      <c r="J48" s="2"/>
      <c r="K48" s="2"/>
      <c r="L48" s="2"/>
      <c r="M48" s="2"/>
      <c r="N48" s="2"/>
      <c r="O48" s="2"/>
      <c r="P48" s="2"/>
      <c r="R48" s="74"/>
      <c r="S48" s="62"/>
      <c r="T48" s="62"/>
      <c r="U48" s="62"/>
      <c r="V48" s="62"/>
      <c r="W48" s="61"/>
      <c r="X48" s="61"/>
      <c r="Y48" s="61"/>
      <c r="Z48" s="61"/>
      <c r="AA48" s="61"/>
      <c r="AB48" s="61"/>
      <c r="AC48" s="58">
        <f>IF($H$17="x",$U$2,"")</f>
      </c>
      <c r="AD48" s="45">
        <f>IF($H$17="x",$U$3,"")</f>
      </c>
      <c r="AE48" s="5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31" ht="15">
      <c r="A49"/>
      <c r="B49"/>
      <c r="C49"/>
      <c r="E49"/>
      <c r="F49" s="596"/>
      <c r="G49" s="596"/>
      <c r="H49" s="11"/>
      <c r="J49"/>
      <c r="K49"/>
      <c r="L49"/>
      <c r="M49"/>
      <c r="N49"/>
      <c r="O49"/>
      <c r="P49"/>
      <c r="S49" s="62"/>
      <c r="T49" s="62"/>
      <c r="U49" s="62"/>
      <c r="V49" s="62"/>
      <c r="AC49" s="58">
        <f>IF($I$17="x",$V$2,"")</f>
      </c>
      <c r="AD49" s="45">
        <f>IF($I$17="x",$V$4,"")</f>
      </c>
      <c r="AE49" s="51"/>
    </row>
    <row r="50" spans="29:31" ht="15">
      <c r="AC50" s="58">
        <f>IF($I$17="x",$U$2,"")</f>
      </c>
      <c r="AD50" s="45">
        <f>IF($I$17="x",$U$4,"")</f>
      </c>
      <c r="AE50" s="51"/>
    </row>
    <row r="51" spans="29:31" ht="15">
      <c r="AC51" s="58">
        <f>IF($J$17="x",$V$2,"")</f>
      </c>
      <c r="AD51" s="45">
        <f>IF($J$17="x",$V$5,"")</f>
      </c>
      <c r="AE51" s="51"/>
    </row>
    <row r="52" spans="29:31" ht="15.75" thickBot="1">
      <c r="AC52" s="60">
        <f>IF($J$17="x",$U$2,"")</f>
      </c>
      <c r="AD52" s="46">
        <f>IF($J$17="x",$U$5,"")</f>
      </c>
      <c r="AE52" s="52"/>
    </row>
    <row r="53" spans="30:32" ht="15">
      <c r="AD53" s="57">
        <f>IF($H$18="x",$V$2,"")</f>
      </c>
      <c r="AE53" s="44">
        <f>IF($H$18="x",$V$3,"")</f>
      </c>
      <c r="AF53" s="50">
        <v>8</v>
      </c>
    </row>
    <row r="54" spans="30:32" ht="15">
      <c r="AD54" s="58">
        <f>IF($H$18="x",$U$2,"")</f>
      </c>
      <c r="AE54" s="45">
        <f>IF($H$18="x",$U$3,"")</f>
      </c>
      <c r="AF54" s="51"/>
    </row>
    <row r="55" spans="30:32" ht="15">
      <c r="AD55" s="58">
        <f>IF($I$18="x",$V$2,"")</f>
      </c>
      <c r="AE55" s="45">
        <f>IF($I$18="x",$V$4,"")</f>
      </c>
      <c r="AF55" s="51"/>
    </row>
    <row r="56" spans="30:32" ht="15">
      <c r="AD56" s="58">
        <f>IF($I$18="x",$U$2,"")</f>
      </c>
      <c r="AE56" s="45">
        <f>IF($I$18="x",$U$4,"")</f>
      </c>
      <c r="AF56" s="51"/>
    </row>
    <row r="57" spans="30:32" ht="15">
      <c r="AD57" s="58">
        <f>IF($J$18="x",$V$2,"")</f>
      </c>
      <c r="AE57" s="45">
        <f>IF($J$18="x",$V$5,"")</f>
      </c>
      <c r="AF57" s="51"/>
    </row>
    <row r="58" spans="30:32" ht="15.75" thickBot="1">
      <c r="AD58" s="60">
        <f>IF($J$18="x",$U$2,"")</f>
      </c>
      <c r="AE58" s="46">
        <f>IF($J$18="x",$U$5,"")</f>
      </c>
      <c r="AF58" s="52"/>
    </row>
    <row r="59" spans="31:33" ht="15">
      <c r="AE59" s="57">
        <f>IF($H$19="x",$V$2,"")</f>
      </c>
      <c r="AF59" s="44">
        <f>IF($H$19="x",$V$3,"")</f>
      </c>
      <c r="AG59" s="50">
        <v>9</v>
      </c>
    </row>
    <row r="60" spans="31:33" ht="15">
      <c r="AE60" s="58">
        <f>IF($H$19="x",$U$2,"")</f>
      </c>
      <c r="AF60" s="45">
        <f>IF($H$19="x",$U$3,"")</f>
      </c>
      <c r="AG60" s="51"/>
    </row>
    <row r="61" spans="31:33" ht="15">
      <c r="AE61" s="58">
        <f>IF($I$19="x",$V$2,"")</f>
      </c>
      <c r="AF61" s="45">
        <f>IF($I$19="x",$V$4,"")</f>
      </c>
      <c r="AG61" s="51"/>
    </row>
    <row r="62" spans="31:33" ht="15">
      <c r="AE62" s="58">
        <f>IF($I$19="x",$U$2,"")</f>
      </c>
      <c r="AF62" s="45">
        <f>IF($I$19="x",$U$4,"")</f>
      </c>
      <c r="AG62" s="51"/>
    </row>
    <row r="63" spans="31:33" ht="15">
      <c r="AE63" s="58">
        <f>IF($J$19="x",$V$2,"")</f>
      </c>
      <c r="AF63" s="45">
        <f>IF($J$19="x",$V$5,"")</f>
      </c>
      <c r="AG63" s="51"/>
    </row>
    <row r="64" spans="31:33" ht="15.75" thickBot="1">
      <c r="AE64" s="60">
        <f>IF($J$19="x",$U$2,"")</f>
      </c>
      <c r="AF64" s="46">
        <f>IF($J$19="x",$U$5,"")</f>
      </c>
      <c r="AG64" s="52"/>
    </row>
    <row r="65" spans="32:34" ht="15">
      <c r="AF65" s="57">
        <f>IF($H$20="x",$V$2,"")</f>
      </c>
      <c r="AG65" s="44">
        <f>IF($H$20="x",$V$3,"")</f>
      </c>
      <c r="AH65" s="50">
        <v>10</v>
      </c>
    </row>
    <row r="66" spans="32:34" ht="15">
      <c r="AF66" s="58">
        <f>IF($H$20="x",$U$2,"")</f>
      </c>
      <c r="AG66" s="45">
        <f>IF($H$20="x",$U$3,"")</f>
      </c>
      <c r="AH66" s="51"/>
    </row>
    <row r="67" spans="32:34" ht="15">
      <c r="AF67" s="58">
        <f>IF($I$20="x",$V$2,"")</f>
      </c>
      <c r="AG67" s="45">
        <f>IF($I$20="x",$V$4,"")</f>
      </c>
      <c r="AH67" s="51"/>
    </row>
    <row r="68" spans="32:34" ht="15">
      <c r="AF68" s="58">
        <f>IF($I$20="x",$U$2,"")</f>
      </c>
      <c r="AG68" s="45">
        <f>IF($I$20="x",$U$4,"")</f>
      </c>
      <c r="AH68" s="51"/>
    </row>
    <row r="69" spans="32:34" ht="15">
      <c r="AF69" s="58">
        <f>IF($J$20="x",$V$2,"")</f>
      </c>
      <c r="AG69" s="45">
        <f>IF($J$20="x",$V$5,"")</f>
      </c>
      <c r="AH69" s="51"/>
    </row>
    <row r="70" spans="32:34" ht="15.75" thickBot="1">
      <c r="AF70" s="60">
        <f>IF($J$20="x",$U$2,"")</f>
      </c>
      <c r="AG70" s="46">
        <f>IF($J$20="x",$U$5,"")</f>
      </c>
      <c r="AH70" s="52"/>
    </row>
    <row r="71" spans="33:35" ht="15">
      <c r="AG71" s="57">
        <f>IF($H$21="x",$V$2,"")</f>
      </c>
      <c r="AH71" s="44">
        <f>IF($H$21="x",$V$3,"")</f>
      </c>
      <c r="AI71" s="50">
        <v>11</v>
      </c>
    </row>
    <row r="72" spans="33:35" ht="15">
      <c r="AG72" s="58">
        <f>IF($H$21="x",$U$2,"")</f>
      </c>
      <c r="AH72" s="45">
        <f>IF($H$21="x",$U$3,"")</f>
      </c>
      <c r="AI72" s="51"/>
    </row>
    <row r="73" spans="33:35" ht="15">
      <c r="AG73" s="58">
        <f>IF($I$21="x",$V$2,"")</f>
      </c>
      <c r="AH73" s="45">
        <f>IF($I$21="x",$V$4,"")</f>
      </c>
      <c r="AI73" s="51"/>
    </row>
    <row r="74" spans="33:35" ht="15">
      <c r="AG74" s="58">
        <f>IF($I$21="x",$U$2,"")</f>
      </c>
      <c r="AH74" s="45">
        <f>IF($I$21="x",$U$4,"")</f>
      </c>
      <c r="AI74" s="51"/>
    </row>
    <row r="75" spans="33:35" ht="15">
      <c r="AG75" s="58">
        <f>IF($J$21="x",$V$2,"")</f>
      </c>
      <c r="AH75" s="45">
        <f>IF($J$21="x",$V$5,"")</f>
      </c>
      <c r="AI75" s="51"/>
    </row>
    <row r="76" spans="33:35" ht="15.75" thickBot="1">
      <c r="AG76" s="60">
        <f>IF($J$21="x",$U$2,"")</f>
      </c>
      <c r="AH76" s="46">
        <f>IF($J$21="x",$U$5,"")</f>
      </c>
      <c r="AI76" s="52"/>
    </row>
    <row r="77" spans="34:36" ht="15">
      <c r="AH77" s="57">
        <f>IF($H$22="x",$V$2,"")</f>
      </c>
      <c r="AI77" s="44">
        <f>IF($H$22="x",$V$3,"")</f>
      </c>
      <c r="AJ77" s="50">
        <v>12</v>
      </c>
    </row>
    <row r="78" spans="34:36" ht="15">
      <c r="AH78" s="58">
        <f>IF($H$22="x",$U$2,"")</f>
      </c>
      <c r="AI78" s="45">
        <f>IF($H$22="x",$U$3,"")</f>
      </c>
      <c r="AJ78" s="51"/>
    </row>
    <row r="79" spans="34:36" ht="15">
      <c r="AH79" s="58">
        <f>IF($I$22="x",$V$2,"")</f>
      </c>
      <c r="AI79" s="45">
        <f>IF($I$22="x",$V$4,"")</f>
      </c>
      <c r="AJ79" s="51"/>
    </row>
    <row r="80" spans="34:36" ht="15">
      <c r="AH80" s="58">
        <f>IF($I$22="x",$U$2,"")</f>
      </c>
      <c r="AI80" s="45">
        <f>IF($I$22="x",$U$4,"")</f>
      </c>
      <c r="AJ80" s="51"/>
    </row>
    <row r="81" spans="34:36" ht="15">
      <c r="AH81" s="58">
        <f>IF($J$22="x",$V$2,"")</f>
      </c>
      <c r="AI81" s="45">
        <f>IF($J$22="x",$V$5,"")</f>
      </c>
      <c r="AJ81" s="51"/>
    </row>
    <row r="82" spans="34:36" ht="15.75" thickBot="1">
      <c r="AH82" s="60">
        <f>IF($J$22="x",$U$2,"")</f>
      </c>
      <c r="AI82" s="46">
        <f>IF($J$22="x",$U$5,"")</f>
      </c>
      <c r="AJ82" s="52"/>
    </row>
    <row r="83" spans="35:37" ht="15">
      <c r="AI83" s="57">
        <f>IF($H$23="x",$V$2,"")</f>
      </c>
      <c r="AJ83" s="44">
        <f>IF($H$23="x",$V$3,"")</f>
      </c>
      <c r="AK83" s="50">
        <v>13</v>
      </c>
    </row>
    <row r="84" spans="35:37" ht="15">
      <c r="AI84" s="58">
        <f>IF($H$23="x",$U$2,"")</f>
      </c>
      <c r="AJ84" s="45">
        <f>IF($H$23="x",$U$3,"")</f>
      </c>
      <c r="AK84" s="51"/>
    </row>
    <row r="85" spans="35:37" ht="15">
      <c r="AI85" s="58">
        <f>IF($I$23="x",$V$2,"")</f>
      </c>
      <c r="AJ85" s="45">
        <f>IF($I$23="x",$V$4,"")</f>
      </c>
      <c r="AK85" s="51"/>
    </row>
    <row r="86" spans="35:37" ht="15">
      <c r="AI86" s="58">
        <f>IF($I$23="x",$U$2,"")</f>
      </c>
      <c r="AJ86" s="45">
        <f>IF($I$23="x",$U$4,"")</f>
      </c>
      <c r="AK86" s="51"/>
    </row>
    <row r="87" spans="35:37" ht="15">
      <c r="AI87" s="58">
        <f>IF($J$23="x",$V$2,"")</f>
      </c>
      <c r="AJ87" s="45">
        <f>IF($J$23="x",$V$5,"")</f>
      </c>
      <c r="AK87" s="51"/>
    </row>
    <row r="88" spans="35:37" ht="15.75" thickBot="1">
      <c r="AI88" s="60">
        <f>IF($J$23="x",$U$2,"")</f>
      </c>
      <c r="AJ88" s="46">
        <f>IF($J$23="x",$U$5,"")</f>
      </c>
      <c r="AK88" s="52"/>
    </row>
    <row r="89" spans="36:38" ht="15">
      <c r="AJ89" s="57">
        <f>IF($H$24="x",$V$2,"")</f>
      </c>
      <c r="AK89" s="44">
        <f>IF($H$24="x",$V$3,"")</f>
      </c>
      <c r="AL89" s="50">
        <v>14</v>
      </c>
    </row>
    <row r="90" spans="36:38" ht="15">
      <c r="AJ90" s="58">
        <f>IF($H$24="x",$U$2,"")</f>
      </c>
      <c r="AK90" s="45">
        <f>IF($H$24="x",$U$3,"")</f>
      </c>
      <c r="AL90" s="51"/>
    </row>
    <row r="91" spans="36:38" ht="15">
      <c r="AJ91" s="58">
        <f>IF($I$24="x",$V$2,"")</f>
      </c>
      <c r="AK91" s="45">
        <f>IF($I$24="x",$V$4,"")</f>
      </c>
      <c r="AL91" s="51"/>
    </row>
    <row r="92" spans="36:38" ht="15">
      <c r="AJ92" s="58">
        <f>IF($I$24="x",$U$2,"")</f>
      </c>
      <c r="AK92" s="45">
        <f>IF($I$24="x",$U$4,"")</f>
      </c>
      <c r="AL92" s="51"/>
    </row>
    <row r="93" spans="36:38" ht="15">
      <c r="AJ93" s="58">
        <f>IF($J$24="x",$V$2,"")</f>
      </c>
      <c r="AK93" s="45">
        <f>IF($J$24="x",$V$5,"")</f>
      </c>
      <c r="AL93" s="51"/>
    </row>
    <row r="94" spans="36:38" ht="15.75" thickBot="1">
      <c r="AJ94" s="60">
        <f>IF($J$24="x",$U$2,"")</f>
      </c>
      <c r="AK94" s="46">
        <f>IF($J$24="x",$U$5,"")</f>
      </c>
      <c r="AL94" s="52"/>
    </row>
    <row r="95" spans="37:39" ht="15">
      <c r="AK95" s="57">
        <f>IF($H$25="x",$V$2,"")</f>
      </c>
      <c r="AL95" s="44">
        <f>IF($H$25="x",$V$3,"")</f>
      </c>
      <c r="AM95" s="50">
        <v>15</v>
      </c>
    </row>
    <row r="96" spans="37:39" ht="15">
      <c r="AK96" s="58">
        <f>IF($H$25="x",$U$2,"")</f>
      </c>
      <c r="AL96" s="45">
        <f>IF($H$25="x",$U$3,"")</f>
      </c>
      <c r="AM96" s="51"/>
    </row>
    <row r="97" spans="37:39" ht="15">
      <c r="AK97" s="58">
        <f>IF($I$25="x",$V$2,"")</f>
      </c>
      <c r="AL97" s="45">
        <f>IF($I$25="x",$V$4,"")</f>
      </c>
      <c r="AM97" s="51"/>
    </row>
    <row r="98" spans="37:39" ht="15">
      <c r="AK98" s="58">
        <f>IF($I$25="x",$U$2,"")</f>
      </c>
      <c r="AL98" s="45">
        <f>IF($I$25="x",$U$4,"")</f>
      </c>
      <c r="AM98" s="51"/>
    </row>
    <row r="99" spans="37:39" ht="15">
      <c r="AK99" s="58">
        <f>IF($J$25="x",$V$2,"")</f>
      </c>
      <c r="AL99" s="45">
        <f>IF($J$25="x",$V$5,"")</f>
      </c>
      <c r="AM99" s="51"/>
    </row>
    <row r="100" spans="37:39" ht="15.75" thickBot="1">
      <c r="AK100" s="60">
        <f>IF($J$25="x",$U$2,"")</f>
      </c>
      <c r="AL100" s="46">
        <f>IF($J$25="x",$U$5,"")</f>
      </c>
      <c r="AM100" s="52"/>
    </row>
    <row r="101" spans="38:40" ht="15">
      <c r="AL101" s="57">
        <f>IF($H$26="x",$V$2,"")</f>
      </c>
      <c r="AM101" s="44">
        <f>IF($H$26="x",$V$3,"")</f>
      </c>
      <c r="AN101" s="50">
        <v>16</v>
      </c>
    </row>
    <row r="102" spans="38:40" ht="15">
      <c r="AL102" s="58">
        <f>IF($H$26="x",$U$2,"")</f>
      </c>
      <c r="AM102" s="45">
        <f>IF($H$26="x",$U$3,"")</f>
      </c>
      <c r="AN102" s="51"/>
    </row>
    <row r="103" spans="38:40" ht="15">
      <c r="AL103" s="58">
        <f>IF($I$26="x",$V$2,"")</f>
      </c>
      <c r="AM103" s="45">
        <f>IF($I$26="x",$V$4,"")</f>
      </c>
      <c r="AN103" s="51"/>
    </row>
    <row r="104" spans="38:40" ht="15">
      <c r="AL104" s="58">
        <f>IF($I$26="x",$U$2,"")</f>
      </c>
      <c r="AM104" s="45">
        <f>IF($I$26="x",$U$4,"")</f>
      </c>
      <c r="AN104" s="51"/>
    </row>
    <row r="105" spans="38:40" ht="15">
      <c r="AL105" s="58">
        <f>IF($J$26="x",$V$2,"")</f>
      </c>
      <c r="AM105" s="45">
        <f>IF($J$26="x",$V$5,"")</f>
      </c>
      <c r="AN105" s="51"/>
    </row>
    <row r="106" spans="38:40" ht="15.75" thickBot="1">
      <c r="AL106" s="60">
        <f>IF($J$26="x",$U$2,"")</f>
      </c>
      <c r="AM106" s="46">
        <f>IF($J$26="x",$U$5,"")</f>
      </c>
      <c r="AN106" s="52"/>
    </row>
    <row r="107" spans="39:41" ht="15">
      <c r="AM107" s="57">
        <f>IF($H$27="x",$V$2,"")</f>
      </c>
      <c r="AN107" s="44">
        <f>IF($H$27="x",$V$3,"")</f>
      </c>
      <c r="AO107" s="50">
        <v>17</v>
      </c>
    </row>
    <row r="108" spans="39:41" ht="15">
      <c r="AM108" s="58">
        <f>IF($H$27="x",$U$2,"")</f>
      </c>
      <c r="AN108" s="45">
        <f>IF($H$27="x",$U$3,"")</f>
      </c>
      <c r="AO108" s="51"/>
    </row>
    <row r="109" spans="39:41" ht="15">
      <c r="AM109" s="58">
        <f>IF($I$27="x",$V$2,"")</f>
      </c>
      <c r="AN109" s="45">
        <f>IF($I$27="x",$V$4,"")</f>
      </c>
      <c r="AO109" s="51"/>
    </row>
    <row r="110" spans="39:41" ht="15">
      <c r="AM110" s="58">
        <f>IF($I$27="x",$U$2,"")</f>
      </c>
      <c r="AN110" s="45">
        <f>IF($I$27="x",$U$4,"")</f>
      </c>
      <c r="AO110" s="51"/>
    </row>
    <row r="111" spans="39:41" ht="15">
      <c r="AM111" s="58">
        <f>IF($J$27="x",$V$2,"")</f>
      </c>
      <c r="AN111" s="45">
        <f>IF($J$27="x",$V$5,"")</f>
      </c>
      <c r="AO111" s="51"/>
    </row>
    <row r="112" spans="39:41" ht="15.75" thickBot="1">
      <c r="AM112" s="60">
        <f>IF($J$27="x",$U$2,"")</f>
      </c>
      <c r="AN112" s="46">
        <f>IF($J$27="x",$U$5,"")</f>
      </c>
      <c r="AO112" s="52"/>
    </row>
    <row r="113" spans="40:42" ht="15">
      <c r="AN113" s="57">
        <f>IF($H$28="x",$V$2,"")</f>
      </c>
      <c r="AO113" s="44">
        <f>IF($H$28="x",$V$3,"")</f>
      </c>
      <c r="AP113" s="50">
        <v>18</v>
      </c>
    </row>
    <row r="114" spans="40:42" ht="15">
      <c r="AN114" s="58">
        <f>IF($H$28="x",$U$2,"")</f>
      </c>
      <c r="AO114" s="45">
        <f>IF($H$28="x",$U$3,"")</f>
      </c>
      <c r="AP114" s="51"/>
    </row>
    <row r="115" spans="40:42" ht="15">
      <c r="AN115" s="58">
        <f>IF($I$28="x",$V$2,"")</f>
      </c>
      <c r="AO115" s="45">
        <f>IF($I$28="x",$V$4,"")</f>
      </c>
      <c r="AP115" s="51"/>
    </row>
    <row r="116" spans="40:42" ht="15">
      <c r="AN116" s="58">
        <f>IF($I$28="x",$U$2,"")</f>
      </c>
      <c r="AO116" s="45">
        <f>IF($I$28="x",$U$4,"")</f>
      </c>
      <c r="AP116" s="51"/>
    </row>
    <row r="117" spans="40:42" ht="15">
      <c r="AN117" s="58">
        <f>IF($J$28="x",$V$2,"")</f>
      </c>
      <c r="AO117" s="45">
        <f>IF($J$28="x",$V$5,"")</f>
      </c>
      <c r="AP117" s="51"/>
    </row>
    <row r="118" spans="40:42" ht="15.75" thickBot="1">
      <c r="AN118" s="60">
        <f>IF($J$28="x",$U$2,"")</f>
      </c>
      <c r="AO118" s="46">
        <f>IF($J$28="x",$U$5,"")</f>
      </c>
      <c r="AP118" s="52"/>
    </row>
    <row r="119" spans="41:43" ht="15">
      <c r="AO119" s="57">
        <f>IF($H$29="x",$V$2,"")</f>
      </c>
      <c r="AP119" s="44">
        <f>IF($H$29="x",$V$3,"")</f>
      </c>
      <c r="AQ119" s="50">
        <v>19</v>
      </c>
    </row>
    <row r="120" spans="41:43" ht="15">
      <c r="AO120" s="58">
        <f>IF($H$29="x",$U$2,"")</f>
      </c>
      <c r="AP120" s="45">
        <f>IF($H$29="x",$U$3,"")</f>
      </c>
      <c r="AQ120" s="51"/>
    </row>
    <row r="121" spans="41:43" ht="15">
      <c r="AO121" s="58">
        <f>IF($I$29="x",$V$2,"")</f>
      </c>
      <c r="AP121" s="45">
        <f>IF($I$29="x",$V$4,"")</f>
      </c>
      <c r="AQ121" s="51"/>
    </row>
    <row r="122" spans="41:43" ht="15">
      <c r="AO122" s="58">
        <f>IF($I$29="x",$U$2,"")</f>
      </c>
      <c r="AP122" s="45">
        <f>IF($I$29="x",$U$4,"")</f>
      </c>
      <c r="AQ122" s="51"/>
    </row>
    <row r="123" spans="41:43" ht="15">
      <c r="AO123" s="58">
        <f>IF($J$29="x",$V$2,"")</f>
      </c>
      <c r="AP123" s="45">
        <f>IF($J$29="x",$V$5,"")</f>
      </c>
      <c r="AQ123" s="51"/>
    </row>
    <row r="124" spans="41:43" ht="15.75" thickBot="1">
      <c r="AO124" s="60">
        <f>IF($J$29="x",$U$2,"")</f>
      </c>
      <c r="AP124" s="46">
        <f>IF($J$29="x",$U$5,"")</f>
      </c>
      <c r="AQ124" s="52"/>
    </row>
    <row r="125" spans="42:44" ht="15">
      <c r="AP125" s="57">
        <f>IF($H$30="x",$V$2,"")</f>
      </c>
      <c r="AQ125" s="44">
        <f>IF($H$30="x",$V$3,"")</f>
      </c>
      <c r="AR125" s="50">
        <v>20</v>
      </c>
    </row>
    <row r="126" spans="42:44" ht="15">
      <c r="AP126" s="58">
        <f>IF($H$30="x",$U$2,"")</f>
      </c>
      <c r="AQ126" s="45">
        <f>IF($H$30="x",$U$3,"")</f>
      </c>
      <c r="AR126" s="51"/>
    </row>
    <row r="127" spans="42:44" ht="15">
      <c r="AP127" s="58">
        <f>IF($I$30="x",$V$2,"")</f>
      </c>
      <c r="AQ127" s="45">
        <f>IF($I$30="x",$V$4,"")</f>
      </c>
      <c r="AR127" s="51"/>
    </row>
    <row r="128" spans="42:44" ht="15">
      <c r="AP128" s="58">
        <f>IF($I$30="x",$U$2,"")</f>
      </c>
      <c r="AQ128" s="45">
        <f>IF($I$30="x",$U$4,"")</f>
      </c>
      <c r="AR128" s="51"/>
    </row>
    <row r="129" spans="42:44" ht="15">
      <c r="AP129" s="58">
        <f>IF($J$30="x",$V$2,"")</f>
      </c>
      <c r="AQ129" s="45">
        <f>IF($J$30="x",$V$5,"")</f>
      </c>
      <c r="AR129" s="51"/>
    </row>
    <row r="130" spans="42:44" ht="15.75" thickBot="1">
      <c r="AP130" s="60">
        <f>IF($J$30="x",$U$2,"")</f>
      </c>
      <c r="AQ130" s="46">
        <f>IF($J$30="x",$U$5,"")</f>
      </c>
      <c r="AR130" s="52"/>
    </row>
    <row r="131" spans="43:45" ht="15">
      <c r="AQ131" s="57">
        <f>IF($H$31="x",$V$2,"")</f>
      </c>
      <c r="AR131" s="44">
        <f>IF($H$31="x",$V$3,"")</f>
      </c>
      <c r="AS131" s="50">
        <v>21</v>
      </c>
    </row>
    <row r="132" spans="43:45" ht="15">
      <c r="AQ132" s="58">
        <f>IF($H$31="x",$U$2,"")</f>
      </c>
      <c r="AR132" s="45">
        <f>IF($H$31="x",$U$3,"")</f>
      </c>
      <c r="AS132" s="51"/>
    </row>
    <row r="133" spans="43:45" ht="15">
      <c r="AQ133" s="58">
        <f>IF($I$31="x",$V$2,"")</f>
      </c>
      <c r="AR133" s="45">
        <f>IF($I$31="x",$V$4,"")</f>
      </c>
      <c r="AS133" s="51"/>
    </row>
    <row r="134" spans="43:45" ht="15">
      <c r="AQ134" s="58">
        <f>IF($I$31="x",$U$2,"")</f>
      </c>
      <c r="AR134" s="45">
        <f>IF($I$31="x",$U$4,"")</f>
      </c>
      <c r="AS134" s="51"/>
    </row>
    <row r="135" spans="43:45" ht="15">
      <c r="AQ135" s="58">
        <f>IF($J$31="x",$V$2,"")</f>
      </c>
      <c r="AR135" s="45">
        <f>IF($J$31="x",$V$5,"")</f>
      </c>
      <c r="AS135" s="51"/>
    </row>
    <row r="136" spans="43:45" ht="15.75" thickBot="1">
      <c r="AQ136" s="60">
        <f>IF($J$31="x",$U$2,"")</f>
      </c>
      <c r="AR136" s="46">
        <f>IF($J$31="x",$U$5,"")</f>
      </c>
      <c r="AS136" s="52"/>
    </row>
    <row r="137" spans="44:46" ht="15">
      <c r="AR137" s="57">
        <f>IF($H$32="x",$V$2,"")</f>
      </c>
      <c r="AS137" s="44">
        <f>IF($H$32="x",$V$3,"")</f>
      </c>
      <c r="AT137" s="50">
        <v>22</v>
      </c>
    </row>
    <row r="138" spans="44:46" ht="15">
      <c r="AR138" s="58">
        <f>IF($H$32="x",$U$2,"")</f>
      </c>
      <c r="AS138" s="45">
        <f>IF($H$32="x",$U$3,"")</f>
      </c>
      <c r="AT138" s="51"/>
    </row>
    <row r="139" spans="44:46" ht="15">
      <c r="AR139" s="58">
        <f>IF($I$32="x",$V$2,"")</f>
      </c>
      <c r="AS139" s="45">
        <f>IF($I$32="x",$V$4,"")</f>
      </c>
      <c r="AT139" s="51"/>
    </row>
    <row r="140" spans="44:46" ht="15">
      <c r="AR140" s="58">
        <f>IF($I$32="x",$U$2,"")</f>
      </c>
      <c r="AS140" s="45">
        <f>IF($I$32="x",$U$4,"")</f>
      </c>
      <c r="AT140" s="51"/>
    </row>
    <row r="141" spans="44:46" ht="15">
      <c r="AR141" s="58">
        <f>IF($J$32="x",$V$2,"")</f>
      </c>
      <c r="AS141" s="45">
        <f>IF($J$32="x",$V$5,"")</f>
      </c>
      <c r="AT141" s="51"/>
    </row>
    <row r="142" spans="44:46" ht="15.75" thickBot="1">
      <c r="AR142" s="60">
        <f>IF($J$32="x",$U$2,"")</f>
      </c>
      <c r="AS142" s="46">
        <f>IF($J$32="x",$U$5,"")</f>
      </c>
      <c r="AT142" s="52"/>
    </row>
    <row r="143" spans="45:47" ht="15">
      <c r="AS143" s="57">
        <f>IF($H$33="x",$V$2,"")</f>
      </c>
      <c r="AT143" s="44">
        <f>IF($H$33="x",$V$3,"")</f>
      </c>
      <c r="AU143" s="50">
        <v>23</v>
      </c>
    </row>
    <row r="144" spans="45:47" ht="15">
      <c r="AS144" s="58">
        <f>IF($H$33="x",$U$2,"")</f>
      </c>
      <c r="AT144" s="45">
        <f>IF($H$33="x",$U$3,"")</f>
      </c>
      <c r="AU144" s="51"/>
    </row>
    <row r="145" spans="45:47" ht="15">
      <c r="AS145" s="58">
        <f>IF($I$33="x",$V$2,"")</f>
      </c>
      <c r="AT145" s="45">
        <f>IF($I$33="x",$V$4,"")</f>
      </c>
      <c r="AU145" s="51"/>
    </row>
    <row r="146" spans="45:47" ht="15">
      <c r="AS146" s="58">
        <f>IF($I$33="x",$U$2,"")</f>
      </c>
      <c r="AT146" s="45">
        <f>IF($I$33="x",$U$4,"")</f>
      </c>
      <c r="AU146" s="51"/>
    </row>
    <row r="147" spans="45:47" ht="15">
      <c r="AS147" s="58">
        <f>IF($J$33="x",$V$2,"")</f>
      </c>
      <c r="AT147" s="45">
        <f>IF($J$33="x",$V$5,"")</f>
      </c>
      <c r="AU147" s="51"/>
    </row>
    <row r="148" spans="45:47" ht="15.75" thickBot="1">
      <c r="AS148" s="60">
        <f>IF($J$33="x",$U$2,"")</f>
      </c>
      <c r="AT148" s="46">
        <f>IF($J$33="x",$U$5,"")</f>
      </c>
      <c r="AU148" s="52"/>
    </row>
    <row r="149" spans="46:48" ht="15">
      <c r="AT149" s="57">
        <f>IF($H$34="x",$V$2,"")</f>
      </c>
      <c r="AU149" s="44">
        <f>IF($H$34="x",$V$3,"")</f>
      </c>
      <c r="AV149" s="50">
        <v>24</v>
      </c>
    </row>
    <row r="150" spans="46:48" ht="15">
      <c r="AT150" s="58">
        <f>IF($H$34="x",$U$2,"")</f>
      </c>
      <c r="AU150" s="45">
        <f>IF($H$34="x",$U$3,"")</f>
      </c>
      <c r="AV150" s="51"/>
    </row>
    <row r="151" spans="46:48" ht="15">
      <c r="AT151" s="58">
        <f>IF($I$34="x",$V$2,"")</f>
      </c>
      <c r="AU151" s="45">
        <f>IF($I$34="x",$V$4,"")</f>
      </c>
      <c r="AV151" s="51"/>
    </row>
    <row r="152" spans="46:48" ht="15">
      <c r="AT152" s="58">
        <f>IF($I$34="x",$U$2,"")</f>
      </c>
      <c r="AU152" s="45">
        <f>IF($I$34="x",$U$4,"")</f>
      </c>
      <c r="AV152" s="51"/>
    </row>
    <row r="153" spans="46:48" ht="15">
      <c r="AT153" s="58">
        <f>IF($J$34="x",$V$2,"")</f>
      </c>
      <c r="AU153" s="45">
        <f>IF($J$34="x",$V$5,"")</f>
      </c>
      <c r="AV153" s="51"/>
    </row>
    <row r="154" spans="46:48" ht="15.75" thickBot="1">
      <c r="AT154" s="60">
        <f>IF($J$34="x",$U$2,"")</f>
      </c>
      <c r="AU154" s="46">
        <f>IF($J$34="x",$U$5,"")</f>
      </c>
      <c r="AV154" s="52"/>
    </row>
    <row r="155" spans="47:49" ht="15">
      <c r="AU155" s="57">
        <f>IF($H$35="x",$V$2,"")</f>
      </c>
      <c r="AV155" s="44">
        <f>IF($H$35="x",$V$3,"")</f>
      </c>
      <c r="AW155" s="50">
        <v>25</v>
      </c>
    </row>
    <row r="156" spans="47:49" ht="15">
      <c r="AU156" s="58">
        <f>IF($H$35="x",$U$2,"")</f>
      </c>
      <c r="AV156" s="45">
        <f>IF($H$35="x",$U$3,"")</f>
      </c>
      <c r="AW156" s="51"/>
    </row>
    <row r="157" spans="47:49" ht="15">
      <c r="AU157" s="58">
        <f>IF($I$35="x",$V$2,"")</f>
      </c>
      <c r="AV157" s="45">
        <f>IF($I$35="x",$V$4,"")</f>
      </c>
      <c r="AW157" s="51"/>
    </row>
    <row r="158" spans="47:49" ht="15">
      <c r="AU158" s="58">
        <f>IF($I$35="x",$U$2,"")</f>
      </c>
      <c r="AV158" s="45">
        <f>IF($I$35="x",$U$4,"")</f>
      </c>
      <c r="AW158" s="51"/>
    </row>
    <row r="159" spans="47:49" ht="15">
      <c r="AU159" s="58">
        <f>IF($J$35="x",$V$2,"")</f>
      </c>
      <c r="AV159" s="45">
        <f>IF($J$35="x",$V$5,"")</f>
      </c>
      <c r="AW159" s="51"/>
    </row>
    <row r="160" spans="47:49" ht="15.75" thickBot="1">
      <c r="AU160" s="60">
        <f>IF($J$35="x",$U$2,"")</f>
      </c>
      <c r="AV160" s="46">
        <f>IF($J$35="x",$U$5,"")</f>
      </c>
      <c r="AW160" s="52"/>
    </row>
    <row r="161" spans="48:50" ht="15">
      <c r="AV161" s="57">
        <f>IF($H$36="x",$V$2,"")</f>
      </c>
      <c r="AW161" s="44">
        <f>IF($H$36="x",$V$3,"")</f>
      </c>
      <c r="AX161" s="50">
        <v>26</v>
      </c>
    </row>
    <row r="162" spans="48:50" ht="15">
      <c r="AV162" s="58">
        <f>IF($H$36="x",$U$2,"")</f>
      </c>
      <c r="AW162" s="45">
        <f>IF($H$36="x",$U$3,"")</f>
      </c>
      <c r="AX162" s="51"/>
    </row>
    <row r="163" spans="48:50" ht="15">
      <c r="AV163" s="58">
        <f>IF($I$36="x",$V$2,"")</f>
      </c>
      <c r="AW163" s="45">
        <f>IF($I$36="x",$V$4,"")</f>
      </c>
      <c r="AX163" s="51"/>
    </row>
    <row r="164" spans="48:50" ht="15">
      <c r="AV164" s="58">
        <f>IF($I$36="x",$U$2,"")</f>
      </c>
      <c r="AW164" s="45">
        <f>IF($I$36="x",$U$4,"")</f>
      </c>
      <c r="AX164" s="51"/>
    </row>
    <row r="165" spans="48:50" ht="15">
      <c r="AV165" s="58">
        <f>IF($J$36="x",$V$2,"")</f>
      </c>
      <c r="AW165" s="45">
        <f>IF($J$36="x",$V$5,"")</f>
      </c>
      <c r="AX165" s="51"/>
    </row>
    <row r="166" spans="48:50" ht="15.75" thickBot="1">
      <c r="AV166" s="60">
        <f>IF($J$36="x",$U$2,"")</f>
      </c>
      <c r="AW166" s="46">
        <f>IF($J$36="x",$U$5,"")</f>
      </c>
      <c r="AX166" s="52"/>
    </row>
    <row r="167" spans="49:51" ht="15">
      <c r="AW167" s="57">
        <f>IF($H$37="x",$V$2,"")</f>
      </c>
      <c r="AX167" s="44">
        <f>IF($H$37="x",$V$3,"")</f>
      </c>
      <c r="AY167" s="50">
        <v>27</v>
      </c>
    </row>
    <row r="168" spans="49:51" ht="15">
      <c r="AW168" s="58">
        <f>IF($H$37="x",$U$2,"")</f>
      </c>
      <c r="AX168" s="45">
        <f>IF($H$37="x",$U$3,"")</f>
      </c>
      <c r="AY168" s="51"/>
    </row>
    <row r="169" spans="49:51" ht="15">
      <c r="AW169" s="58">
        <f>IF($I$37="x",$V$2,"")</f>
      </c>
      <c r="AX169" s="45">
        <f>IF($I$37="x",$V$4,"")</f>
      </c>
      <c r="AY169" s="51"/>
    </row>
    <row r="170" spans="49:51" ht="15">
      <c r="AW170" s="58">
        <f>IF($I$37="x",$U$2,"")</f>
      </c>
      <c r="AX170" s="45">
        <f>IF($I$37="x",$U$4,"")</f>
      </c>
      <c r="AY170" s="51"/>
    </row>
    <row r="171" spans="49:51" ht="15">
      <c r="AW171" s="58">
        <f>IF($J$37="x",$V$2,"")</f>
      </c>
      <c r="AX171" s="45">
        <f>IF($J$37="x",$V$5,"")</f>
      </c>
      <c r="AY171" s="51"/>
    </row>
    <row r="172" spans="49:51" ht="15.75" thickBot="1">
      <c r="AW172" s="60">
        <f>IF($J$37="x",$U$2,"")</f>
      </c>
      <c r="AX172" s="46">
        <f>IF($J$37="x",$U$5,"")</f>
      </c>
      <c r="AY172" s="52"/>
    </row>
    <row r="173" spans="50:52" ht="15">
      <c r="AX173" s="57">
        <f>IF($H$38="x",$V$2,"")</f>
      </c>
      <c r="AY173" s="44">
        <f>IF($H$38="x",$V$3,"")</f>
      </c>
      <c r="AZ173" s="50">
        <v>28</v>
      </c>
    </row>
    <row r="174" spans="50:52" ht="15">
      <c r="AX174" s="58">
        <f>IF($H$38="x",$U$2,"")</f>
      </c>
      <c r="AY174" s="45">
        <f>IF($H$38="x",$U$3,"")</f>
      </c>
      <c r="AZ174" s="51"/>
    </row>
    <row r="175" spans="50:52" ht="15">
      <c r="AX175" s="58">
        <f>IF($I$38="x",$V$2,"")</f>
      </c>
      <c r="AY175" s="45">
        <f>IF($I$38="x",$V$4,"")</f>
      </c>
      <c r="AZ175" s="51"/>
    </row>
    <row r="176" spans="50:52" ht="15">
      <c r="AX176" s="58">
        <f>IF($I$38="x",$U$2,"")</f>
      </c>
      <c r="AY176" s="45">
        <f>IF($I$38="x",$U$4,"")</f>
      </c>
      <c r="AZ176" s="51"/>
    </row>
    <row r="177" spans="50:52" ht="15">
      <c r="AX177" s="58">
        <f>IF($J$38="x",$V$2,"")</f>
      </c>
      <c r="AY177" s="45">
        <f>IF($J$38="x",$V$5,"")</f>
      </c>
      <c r="AZ177" s="51"/>
    </row>
    <row r="178" spans="50:52" ht="15.75" thickBot="1">
      <c r="AX178" s="60">
        <f>IF($J$38="x",$U$2,"")</f>
      </c>
      <c r="AY178" s="46">
        <f>IF($J$38="x",$U$5,"")</f>
      </c>
      <c r="AZ178" s="52"/>
    </row>
    <row r="179" spans="51:53" ht="15">
      <c r="AY179" s="57">
        <f>IF($H$39="x",$V$2,"")</f>
      </c>
      <c r="AZ179" s="44">
        <f>IF($H$39="x",$V$3,"")</f>
      </c>
      <c r="BA179" s="50">
        <v>29</v>
      </c>
    </row>
    <row r="180" spans="51:53" ht="15">
      <c r="AY180" s="58">
        <f>IF($H$39="x",$U$2,"")</f>
      </c>
      <c r="AZ180" s="45">
        <f>IF($H$39="x",$U$3,"")</f>
      </c>
      <c r="BA180" s="51"/>
    </row>
    <row r="181" spans="51:53" ht="15">
      <c r="AY181" s="58">
        <f>IF($I$39="x",$V$2,"")</f>
      </c>
      <c r="AZ181" s="45">
        <f>IF($I$39="x",$V$4,"")</f>
      </c>
      <c r="BA181" s="51"/>
    </row>
    <row r="182" spans="51:53" ht="15">
      <c r="AY182" s="58">
        <f>IF($I$39="x",$U$2,"")</f>
      </c>
      <c r="AZ182" s="45">
        <f>IF($I$39="x",$U$4,"")</f>
      </c>
      <c r="BA182" s="51"/>
    </row>
    <row r="183" spans="51:53" ht="15">
      <c r="AY183" s="58">
        <f>IF($J$39="x",$V$2,"")</f>
      </c>
      <c r="AZ183" s="45">
        <f>IF($J$39="x",$V$5,"")</f>
      </c>
      <c r="BA183" s="51"/>
    </row>
    <row r="184" spans="51:53" ht="15.75" thickBot="1">
      <c r="AY184" s="60">
        <f>IF($J$39="x",$U$2,"")</f>
      </c>
      <c r="AZ184" s="46">
        <f>IF($J$39="x",$U$5,"")</f>
      </c>
      <c r="BA184" s="52"/>
    </row>
    <row r="185" spans="52:54" ht="15">
      <c r="AZ185" s="57">
        <f>IF($H$40="x",$V$2,"")</f>
      </c>
      <c r="BA185" s="44">
        <f>IF($H$40="x",$V$3,"")</f>
      </c>
      <c r="BB185" s="50">
        <v>30</v>
      </c>
    </row>
    <row r="186" spans="52:54" ht="15">
      <c r="AZ186" s="58">
        <f>IF($H$40="x",$U$2,"")</f>
      </c>
      <c r="BA186" s="45">
        <f>IF($H$40="x",$U$3,"")</f>
      </c>
      <c r="BB186" s="51"/>
    </row>
    <row r="187" spans="52:54" ht="15">
      <c r="AZ187" s="58">
        <f>IF($I$40="x",$V$2,"")</f>
      </c>
      <c r="BA187" s="45">
        <f>IF($I$40="x",$V$4,"")</f>
      </c>
      <c r="BB187" s="51"/>
    </row>
    <row r="188" spans="52:54" ht="15">
      <c r="AZ188" s="58">
        <f>IF($I$40="x",$U$2,"")</f>
      </c>
      <c r="BA188" s="45">
        <f>IF($I$40="x",$U$4,"")</f>
      </c>
      <c r="BB188" s="51"/>
    </row>
    <row r="189" spans="52:54" ht="15">
      <c r="AZ189" s="58">
        <f>IF($J$40="x",$V$2,"")</f>
      </c>
      <c r="BA189" s="45">
        <f>IF($J$40="x",$V$5,"")</f>
      </c>
      <c r="BB189" s="51"/>
    </row>
    <row r="190" spans="52:54" ht="15.75" thickBot="1">
      <c r="AZ190" s="60">
        <f>IF($J$40="x",$U$2,"")</f>
      </c>
      <c r="BA190" s="46">
        <f>IF($J$40="x",$U$5,"")</f>
      </c>
      <c r="BB190" s="52"/>
    </row>
  </sheetData>
  <sheetProtection selectLockedCells="1"/>
  <mergeCells count="13">
    <mergeCell ref="Z17:Z22"/>
    <mergeCell ref="F49:G49"/>
    <mergeCell ref="F47:G48"/>
    <mergeCell ref="F45:G45"/>
    <mergeCell ref="A41:N41"/>
    <mergeCell ref="A42:N42"/>
    <mergeCell ref="A1:Q1"/>
    <mergeCell ref="A2:Q2"/>
    <mergeCell ref="A3:Q3"/>
    <mergeCell ref="C48:E48"/>
    <mergeCell ref="O42:P42"/>
    <mergeCell ref="H4:J4"/>
    <mergeCell ref="C6:P6"/>
  </mergeCells>
  <printOptions horizontalCentered="1"/>
  <pageMargins left="0.2" right="0.2" top="0.39000000000000007" bottom="0.2" header="0" footer="0"/>
  <pageSetup fitToHeight="1" fitToWidth="1" orientation="portrait" paperSize="9" scale="42"/>
  <drawing r:id="rId1"/>
</worksheet>
</file>

<file path=xl/worksheets/sheet7.xml><?xml version="1.0" encoding="utf-8"?>
<worksheet xmlns="http://schemas.openxmlformats.org/spreadsheetml/2006/main" xmlns:r="http://schemas.openxmlformats.org/officeDocument/2006/relationships">
  <dimension ref="A1:J129"/>
  <sheetViews>
    <sheetView workbookViewId="0" topLeftCell="A1">
      <selection activeCell="I82" sqref="I82"/>
    </sheetView>
  </sheetViews>
  <sheetFormatPr defaultColWidth="11.57421875" defaultRowHeight="12.75"/>
  <cols>
    <col min="1" max="1" width="11.421875" style="20" customWidth="1"/>
    <col min="2" max="2" width="11.421875" style="85" customWidth="1"/>
    <col min="3" max="3" width="46.421875" style="36" bestFit="1" customWidth="1"/>
    <col min="4" max="4" width="21.421875" style="85" customWidth="1"/>
    <col min="5" max="5" width="23.00390625" style="36" bestFit="1" customWidth="1"/>
    <col min="6" max="6" width="31.00390625" style="85" customWidth="1"/>
    <col min="7" max="8" width="11.421875" style="20" customWidth="1"/>
    <col min="9" max="9" width="11.421875" style="85" customWidth="1"/>
    <col min="10" max="10" width="54.7109375" style="85" bestFit="1" customWidth="1"/>
    <col min="11" max="16384" width="11.421875" style="85" customWidth="1"/>
  </cols>
  <sheetData>
    <row r="1" spans="1:10" s="392" customFormat="1" ht="12">
      <c r="A1" s="391" t="s">
        <v>92</v>
      </c>
      <c r="C1" s="393" t="s">
        <v>400</v>
      </c>
      <c r="D1" s="392" t="s">
        <v>401</v>
      </c>
      <c r="E1" s="393" t="s">
        <v>374</v>
      </c>
      <c r="F1" s="392" t="s">
        <v>205</v>
      </c>
      <c r="G1" s="391" t="s">
        <v>96</v>
      </c>
      <c r="H1" s="391" t="s">
        <v>17</v>
      </c>
      <c r="J1" s="392" t="s">
        <v>476</v>
      </c>
    </row>
    <row r="2" spans="1:10" ht="12">
      <c r="A2" s="20">
        <v>1</v>
      </c>
      <c r="C2" s="274" t="s">
        <v>291</v>
      </c>
      <c r="D2" s="104" t="s">
        <v>392</v>
      </c>
      <c r="E2" s="274" t="s">
        <v>281</v>
      </c>
      <c r="F2" s="104" t="s">
        <v>220</v>
      </c>
      <c r="G2" s="105" t="s">
        <v>63</v>
      </c>
      <c r="H2" s="35">
        <v>0.25</v>
      </c>
      <c r="J2" s="85" t="s">
        <v>479</v>
      </c>
    </row>
    <row r="3" spans="1:10" ht="12">
      <c r="A3" s="20">
        <v>2</v>
      </c>
      <c r="C3" s="274" t="s">
        <v>292</v>
      </c>
      <c r="D3" s="85" t="s">
        <v>378</v>
      </c>
      <c r="E3" s="41" t="s">
        <v>276</v>
      </c>
      <c r="F3" s="104"/>
      <c r="G3" s="105" t="s">
        <v>97</v>
      </c>
      <c r="H3" s="35">
        <v>0.2604166666666667</v>
      </c>
      <c r="J3" s="85" t="s">
        <v>480</v>
      </c>
    </row>
    <row r="4" spans="1:10" ht="12">
      <c r="A4" s="20">
        <v>3</v>
      </c>
      <c r="C4" s="36" t="s">
        <v>293</v>
      </c>
      <c r="D4" s="85" t="s">
        <v>390</v>
      </c>
      <c r="E4" s="41" t="s">
        <v>277</v>
      </c>
      <c r="F4" s="360" t="s">
        <v>414</v>
      </c>
      <c r="G4" s="105" t="s">
        <v>2</v>
      </c>
      <c r="H4" s="35">
        <v>0.270833333333333</v>
      </c>
      <c r="J4" s="85" t="s">
        <v>481</v>
      </c>
    </row>
    <row r="5" spans="1:10" ht="12">
      <c r="A5" s="20">
        <v>4</v>
      </c>
      <c r="C5" s="36" t="s">
        <v>294</v>
      </c>
      <c r="D5" s="85" t="s">
        <v>384</v>
      </c>
      <c r="E5" s="274" t="s">
        <v>93</v>
      </c>
      <c r="F5" s="104"/>
      <c r="G5" s="105" t="s">
        <v>6</v>
      </c>
      <c r="H5" s="35">
        <v>0.28125</v>
      </c>
      <c r="J5" s="85" t="s">
        <v>482</v>
      </c>
    </row>
    <row r="6" spans="1:10" ht="12">
      <c r="A6" s="20">
        <v>5</v>
      </c>
      <c r="C6" s="36" t="s">
        <v>420</v>
      </c>
      <c r="D6" s="85" t="s">
        <v>241</v>
      </c>
      <c r="E6" s="41" t="s">
        <v>278</v>
      </c>
      <c r="F6" s="360" t="s">
        <v>220</v>
      </c>
      <c r="G6" s="105" t="s">
        <v>5</v>
      </c>
      <c r="H6" s="35">
        <v>0.291666666666667</v>
      </c>
      <c r="J6" s="85" t="s">
        <v>483</v>
      </c>
    </row>
    <row r="7" spans="1:10" ht="12">
      <c r="A7" s="20">
        <v>6</v>
      </c>
      <c r="C7" s="274" t="s">
        <v>295</v>
      </c>
      <c r="D7" s="85" t="s">
        <v>381</v>
      </c>
      <c r="E7" s="274" t="s">
        <v>14</v>
      </c>
      <c r="G7" s="105" t="s">
        <v>3</v>
      </c>
      <c r="H7" s="35">
        <v>0.302083333333333</v>
      </c>
      <c r="J7" s="85" t="s">
        <v>484</v>
      </c>
    </row>
    <row r="8" spans="1:10" ht="15">
      <c r="A8" s="20">
        <v>7</v>
      </c>
      <c r="C8" s="274" t="s">
        <v>296</v>
      </c>
      <c r="D8" s="85" t="s">
        <v>376</v>
      </c>
      <c r="E8" s="274" t="s">
        <v>282</v>
      </c>
      <c r="F8" s="360" t="s">
        <v>415</v>
      </c>
      <c r="G8" s="105" t="s">
        <v>4</v>
      </c>
      <c r="H8" s="35">
        <v>0.3125</v>
      </c>
      <c r="J8" s="85" t="s">
        <v>485</v>
      </c>
    </row>
    <row r="9" spans="1:10" ht="12">
      <c r="A9" s="20">
        <v>8</v>
      </c>
      <c r="C9" s="36" t="s">
        <v>297</v>
      </c>
      <c r="D9" s="85" t="s">
        <v>380</v>
      </c>
      <c r="E9" s="42" t="s">
        <v>279</v>
      </c>
      <c r="F9" s="104"/>
      <c r="G9" s="20" t="s">
        <v>7</v>
      </c>
      <c r="H9" s="35">
        <v>0.322916666666667</v>
      </c>
      <c r="J9" s="85" t="s">
        <v>486</v>
      </c>
    </row>
    <row r="10" spans="1:10" ht="12">
      <c r="A10" s="20">
        <v>9</v>
      </c>
      <c r="C10" s="274" t="s">
        <v>421</v>
      </c>
      <c r="D10" s="85" t="s">
        <v>387</v>
      </c>
      <c r="E10" s="42" t="s">
        <v>280</v>
      </c>
      <c r="F10" s="104"/>
      <c r="G10" s="20" t="s">
        <v>8</v>
      </c>
      <c r="H10" s="35">
        <v>0.333333333333333</v>
      </c>
      <c r="J10" s="85" t="s">
        <v>487</v>
      </c>
    </row>
    <row r="11" spans="1:10" ht="12">
      <c r="A11" s="20">
        <v>10</v>
      </c>
      <c r="C11" s="274" t="s">
        <v>298</v>
      </c>
      <c r="D11" s="85" t="s">
        <v>385</v>
      </c>
      <c r="E11" s="275" t="s">
        <v>399</v>
      </c>
      <c r="G11" s="20" t="s">
        <v>9</v>
      </c>
      <c r="H11" s="35">
        <v>0.34375</v>
      </c>
      <c r="J11" s="85" t="s">
        <v>488</v>
      </c>
    </row>
    <row r="12" spans="1:10" ht="12">
      <c r="A12" s="20">
        <v>11</v>
      </c>
      <c r="C12" s="274" t="s">
        <v>299</v>
      </c>
      <c r="D12" s="85" t="s">
        <v>389</v>
      </c>
      <c r="E12" s="275"/>
      <c r="G12" s="20" t="s">
        <v>10</v>
      </c>
      <c r="H12" s="35">
        <v>0.354166666666667</v>
      </c>
      <c r="J12" s="85" t="s">
        <v>489</v>
      </c>
    </row>
    <row r="13" spans="1:10" ht="12">
      <c r="A13" s="20">
        <v>12</v>
      </c>
      <c r="C13" s="274" t="s">
        <v>300</v>
      </c>
      <c r="D13" s="85" t="s">
        <v>394</v>
      </c>
      <c r="E13" s="42"/>
      <c r="G13" s="20" t="s">
        <v>11</v>
      </c>
      <c r="H13" s="35">
        <v>0.364583333333334</v>
      </c>
      <c r="J13" s="85" t="s">
        <v>490</v>
      </c>
    </row>
    <row r="14" spans="1:10" ht="12">
      <c r="A14" s="20">
        <v>13</v>
      </c>
      <c r="C14" s="274" t="s">
        <v>422</v>
      </c>
      <c r="D14" s="85" t="s">
        <v>373</v>
      </c>
      <c r="E14" s="84"/>
      <c r="G14" s="20" t="s">
        <v>12</v>
      </c>
      <c r="H14" s="35">
        <v>0.375</v>
      </c>
      <c r="J14" s="85" t="s">
        <v>491</v>
      </c>
    </row>
    <row r="15" spans="1:10" ht="12">
      <c r="A15" s="20">
        <v>14</v>
      </c>
      <c r="C15" s="274" t="s">
        <v>301</v>
      </c>
      <c r="D15" s="85" t="s">
        <v>383</v>
      </c>
      <c r="G15" s="20" t="s">
        <v>13</v>
      </c>
      <c r="H15" s="35">
        <v>0.385416666666667</v>
      </c>
      <c r="J15" s="85" t="s">
        <v>492</v>
      </c>
    </row>
    <row r="16" spans="1:10" ht="12">
      <c r="A16" s="20">
        <v>15</v>
      </c>
      <c r="C16" s="274" t="s">
        <v>302</v>
      </c>
      <c r="D16" s="85" t="s">
        <v>377</v>
      </c>
      <c r="H16" s="35">
        <v>0.395833333333334</v>
      </c>
      <c r="J16" s="85" t="s">
        <v>493</v>
      </c>
    </row>
    <row r="17" spans="1:10" ht="12">
      <c r="A17" s="20">
        <v>16</v>
      </c>
      <c r="C17" s="274" t="s">
        <v>303</v>
      </c>
      <c r="D17" s="85" t="s">
        <v>395</v>
      </c>
      <c r="H17" s="35">
        <v>0.40625</v>
      </c>
      <c r="J17" s="85" t="s">
        <v>494</v>
      </c>
    </row>
    <row r="18" spans="1:10" ht="12">
      <c r="A18" s="20">
        <v>17</v>
      </c>
      <c r="C18" s="274" t="s">
        <v>304</v>
      </c>
      <c r="D18" s="85" t="s">
        <v>398</v>
      </c>
      <c r="H18" s="35">
        <v>0.416666666666667</v>
      </c>
      <c r="J18" s="85" t="s">
        <v>495</v>
      </c>
    </row>
    <row r="19" spans="1:10" ht="12">
      <c r="A19" s="20">
        <v>18</v>
      </c>
      <c r="C19" s="274" t="s">
        <v>305</v>
      </c>
      <c r="D19" s="85" t="s">
        <v>382</v>
      </c>
      <c r="H19" s="35">
        <v>0.427083333333334</v>
      </c>
      <c r="J19" s="85" t="s">
        <v>496</v>
      </c>
    </row>
    <row r="20" spans="1:10" ht="12">
      <c r="A20" s="20">
        <v>19</v>
      </c>
      <c r="C20" s="274" t="s">
        <v>306</v>
      </c>
      <c r="D20" s="85" t="s">
        <v>388</v>
      </c>
      <c r="H20" s="35">
        <v>0.4375</v>
      </c>
      <c r="J20" s="85" t="s">
        <v>497</v>
      </c>
    </row>
    <row r="21" spans="1:10" ht="12">
      <c r="A21" s="20">
        <v>20</v>
      </c>
      <c r="C21" s="274" t="s">
        <v>307</v>
      </c>
      <c r="D21" s="85" t="s">
        <v>379</v>
      </c>
      <c r="H21" s="35">
        <v>0.447916666666667</v>
      </c>
      <c r="J21" s="85" t="s">
        <v>498</v>
      </c>
    </row>
    <row r="22" spans="1:10" ht="12">
      <c r="A22" s="20">
        <v>21</v>
      </c>
      <c r="C22" s="36" t="s">
        <v>423</v>
      </c>
      <c r="D22" s="85" t="s">
        <v>386</v>
      </c>
      <c r="H22" s="35">
        <v>0.458333333333334</v>
      </c>
      <c r="J22" s="85" t="s">
        <v>499</v>
      </c>
    </row>
    <row r="23" spans="1:10" ht="12">
      <c r="A23" s="20">
        <v>22</v>
      </c>
      <c r="C23" s="36" t="s">
        <v>424</v>
      </c>
      <c r="D23" s="85" t="s">
        <v>397</v>
      </c>
      <c r="H23" s="35">
        <v>0.46875</v>
      </c>
      <c r="J23" s="85" t="s">
        <v>500</v>
      </c>
    </row>
    <row r="24" spans="1:10" ht="12">
      <c r="A24" s="20">
        <v>23</v>
      </c>
      <c r="C24" s="274" t="s">
        <v>308</v>
      </c>
      <c r="D24" s="85" t="s">
        <v>391</v>
      </c>
      <c r="H24" s="35">
        <v>0.479166666666667</v>
      </c>
      <c r="J24" s="85" t="s">
        <v>501</v>
      </c>
    </row>
    <row r="25" spans="1:10" ht="12">
      <c r="A25" s="20">
        <v>24</v>
      </c>
      <c r="C25" s="36" t="s">
        <v>425</v>
      </c>
      <c r="D25" s="102" t="s">
        <v>375</v>
      </c>
      <c r="H25" s="35">
        <v>0.489583333333334</v>
      </c>
      <c r="J25" s="85" t="s">
        <v>502</v>
      </c>
    </row>
    <row r="26" spans="1:10" ht="12">
      <c r="A26" s="20">
        <v>25</v>
      </c>
      <c r="C26" s="36" t="s">
        <v>426</v>
      </c>
      <c r="D26" s="85" t="s">
        <v>396</v>
      </c>
      <c r="H26" s="35">
        <v>0.5</v>
      </c>
      <c r="J26" s="85" t="s">
        <v>503</v>
      </c>
    </row>
    <row r="27" spans="1:10" ht="12">
      <c r="A27" s="20">
        <v>26</v>
      </c>
      <c r="C27" s="274" t="s">
        <v>309</v>
      </c>
      <c r="D27" s="85" t="s">
        <v>393</v>
      </c>
      <c r="H27" s="35">
        <v>0.510416666666667</v>
      </c>
      <c r="J27" s="85" t="s">
        <v>504</v>
      </c>
    </row>
    <row r="28" spans="1:10" ht="12">
      <c r="A28" s="20">
        <v>27</v>
      </c>
      <c r="C28" s="36" t="s">
        <v>310</v>
      </c>
      <c r="D28" s="85" t="s">
        <v>399</v>
      </c>
      <c r="H28" s="35">
        <v>0.520833333333334</v>
      </c>
      <c r="J28" s="85" t="s">
        <v>505</v>
      </c>
    </row>
    <row r="29" spans="1:10" ht="12">
      <c r="A29" s="20">
        <v>28</v>
      </c>
      <c r="C29" s="274" t="s">
        <v>427</v>
      </c>
      <c r="H29" s="35">
        <v>0.53125</v>
      </c>
      <c r="J29" s="85" t="s">
        <v>506</v>
      </c>
    </row>
    <row r="30" spans="1:10" ht="12">
      <c r="A30" s="20">
        <v>29</v>
      </c>
      <c r="C30" s="274" t="s">
        <v>311</v>
      </c>
      <c r="H30" s="35">
        <v>0.541666666666667</v>
      </c>
      <c r="J30" s="85" t="s">
        <v>507</v>
      </c>
    </row>
    <row r="31" spans="1:10" ht="12">
      <c r="A31" s="20">
        <v>30</v>
      </c>
      <c r="C31" s="36" t="s">
        <v>428</v>
      </c>
      <c r="H31" s="35">
        <v>0.552083333333334</v>
      </c>
      <c r="J31" s="85" t="s">
        <v>508</v>
      </c>
    </row>
    <row r="32" spans="1:10" ht="12">
      <c r="A32" s="20">
        <v>31</v>
      </c>
      <c r="C32" s="36" t="s">
        <v>429</v>
      </c>
      <c r="H32" s="35">
        <v>0.562500000000001</v>
      </c>
      <c r="J32" s="85" t="s">
        <v>509</v>
      </c>
    </row>
    <row r="33" spans="1:10" ht="12">
      <c r="A33" s="20">
        <v>32</v>
      </c>
      <c r="C33" s="36" t="s">
        <v>430</v>
      </c>
      <c r="H33" s="35">
        <v>0.572916666666667</v>
      </c>
      <c r="J33" s="85" t="s">
        <v>510</v>
      </c>
    </row>
    <row r="34" spans="1:10" ht="12">
      <c r="A34" s="20">
        <v>33</v>
      </c>
      <c r="C34" s="36" t="s">
        <v>431</v>
      </c>
      <c r="H34" s="35">
        <v>0.583333333333334</v>
      </c>
      <c r="J34" s="85" t="s">
        <v>511</v>
      </c>
    </row>
    <row r="35" spans="1:10" ht="12">
      <c r="A35" s="20">
        <v>34</v>
      </c>
      <c r="C35" s="36" t="s">
        <v>312</v>
      </c>
      <c r="H35" s="35">
        <v>0.593750000000001</v>
      </c>
      <c r="J35" s="85" t="s">
        <v>512</v>
      </c>
    </row>
    <row r="36" spans="1:10" ht="12">
      <c r="A36" s="20">
        <v>35</v>
      </c>
      <c r="C36" s="36" t="s">
        <v>432</v>
      </c>
      <c r="H36" s="35">
        <v>0.604166666666667</v>
      </c>
      <c r="J36" s="85" t="s">
        <v>513</v>
      </c>
    </row>
    <row r="37" spans="1:10" ht="12">
      <c r="A37" s="20">
        <v>36</v>
      </c>
      <c r="C37" s="36" t="s">
        <v>433</v>
      </c>
      <c r="H37" s="35">
        <v>0.614583333333334</v>
      </c>
      <c r="J37" s="85" t="s">
        <v>514</v>
      </c>
    </row>
    <row r="38" spans="1:10" ht="12">
      <c r="A38" s="20">
        <v>37</v>
      </c>
      <c r="C38" s="36" t="s">
        <v>313</v>
      </c>
      <c r="H38" s="35">
        <v>0.625000000000001</v>
      </c>
      <c r="J38" s="85" t="s">
        <v>515</v>
      </c>
    </row>
    <row r="39" spans="1:10" ht="12">
      <c r="A39" s="20">
        <v>38</v>
      </c>
      <c r="C39" s="36" t="s">
        <v>314</v>
      </c>
      <c r="H39" s="35">
        <v>0.635416666666667</v>
      </c>
      <c r="J39" s="85" t="s">
        <v>516</v>
      </c>
    </row>
    <row r="40" spans="1:10" ht="12">
      <c r="A40" s="20">
        <v>39</v>
      </c>
      <c r="C40" s="274" t="s">
        <v>315</v>
      </c>
      <c r="H40" s="35">
        <v>0.645833333333334</v>
      </c>
      <c r="J40" s="85" t="s">
        <v>517</v>
      </c>
    </row>
    <row r="41" spans="1:10" ht="12">
      <c r="A41" s="20">
        <v>40</v>
      </c>
      <c r="C41" s="274" t="s">
        <v>316</v>
      </c>
      <c r="H41" s="35">
        <v>0.656250000000001</v>
      </c>
      <c r="J41" s="85" t="s">
        <v>518</v>
      </c>
    </row>
    <row r="42" spans="1:10" ht="12">
      <c r="A42" s="20">
        <v>41</v>
      </c>
      <c r="C42" s="36" t="s">
        <v>317</v>
      </c>
      <c r="H42" s="35">
        <v>0.666666666666667</v>
      </c>
      <c r="J42" s="85" t="s">
        <v>519</v>
      </c>
    </row>
    <row r="43" spans="1:10" ht="12">
      <c r="A43" s="20">
        <v>42</v>
      </c>
      <c r="C43" s="36" t="s">
        <v>434</v>
      </c>
      <c r="H43" s="35">
        <v>0.677083333333334</v>
      </c>
      <c r="J43" s="85" t="s">
        <v>520</v>
      </c>
    </row>
    <row r="44" spans="1:10" ht="12">
      <c r="A44" s="20">
        <v>43</v>
      </c>
      <c r="C44" s="36" t="s">
        <v>435</v>
      </c>
      <c r="H44" s="35">
        <v>0.687500000000001</v>
      </c>
      <c r="J44" s="85" t="s">
        <v>521</v>
      </c>
    </row>
    <row r="45" spans="1:10" ht="12">
      <c r="A45" s="20">
        <v>44</v>
      </c>
      <c r="C45" s="274" t="s">
        <v>318</v>
      </c>
      <c r="H45" s="35">
        <v>0.697916666666667</v>
      </c>
      <c r="J45" s="85" t="s">
        <v>522</v>
      </c>
    </row>
    <row r="46" spans="1:10" ht="12">
      <c r="A46" s="20">
        <v>45</v>
      </c>
      <c r="C46" s="274" t="s">
        <v>319</v>
      </c>
      <c r="H46" s="35">
        <v>0.708333333333334</v>
      </c>
      <c r="J46" s="85" t="s">
        <v>523</v>
      </c>
    </row>
    <row r="47" spans="1:10" ht="12">
      <c r="A47" s="20">
        <v>46</v>
      </c>
      <c r="C47" s="274" t="s">
        <v>320</v>
      </c>
      <c r="H47" s="35">
        <v>0.718750000000001</v>
      </c>
      <c r="J47" s="85" t="s">
        <v>524</v>
      </c>
    </row>
    <row r="48" spans="1:10" ht="12">
      <c r="A48" s="20">
        <v>47</v>
      </c>
      <c r="C48" s="274" t="s">
        <v>321</v>
      </c>
      <c r="H48" s="35">
        <v>0.729166666666668</v>
      </c>
      <c r="J48" s="85" t="s">
        <v>525</v>
      </c>
    </row>
    <row r="49" spans="1:10" ht="12">
      <c r="A49" s="20">
        <v>48</v>
      </c>
      <c r="C49" s="274" t="s">
        <v>286</v>
      </c>
      <c r="H49" s="35">
        <v>0.739583333333334</v>
      </c>
      <c r="J49" s="85" t="s">
        <v>526</v>
      </c>
    </row>
    <row r="50" spans="1:10" ht="12">
      <c r="A50" s="20">
        <v>49</v>
      </c>
      <c r="C50" s="41" t="s">
        <v>283</v>
      </c>
      <c r="H50" s="35">
        <v>0.750000000000001</v>
      </c>
      <c r="J50" s="85" t="s">
        <v>527</v>
      </c>
    </row>
    <row r="51" spans="1:10" ht="12">
      <c r="A51" s="20">
        <v>50</v>
      </c>
      <c r="C51" s="36" t="s">
        <v>287</v>
      </c>
      <c r="H51" s="35">
        <v>0.760416666666668</v>
      </c>
      <c r="J51" s="85" t="s">
        <v>528</v>
      </c>
    </row>
    <row r="52" spans="1:10" ht="12">
      <c r="A52" s="20">
        <v>51</v>
      </c>
      <c r="C52" s="36" t="s">
        <v>288</v>
      </c>
      <c r="H52" s="35">
        <v>0.770833333333334</v>
      </c>
      <c r="J52" s="85" t="s">
        <v>529</v>
      </c>
    </row>
    <row r="53" spans="1:10" ht="12">
      <c r="A53" s="20">
        <v>52</v>
      </c>
      <c r="C53" s="36" t="s">
        <v>436</v>
      </c>
      <c r="H53" s="35">
        <v>0.781250000000001</v>
      </c>
      <c r="J53" s="85" t="s">
        <v>530</v>
      </c>
    </row>
    <row r="54" spans="1:10" ht="12">
      <c r="A54" s="20">
        <v>53</v>
      </c>
      <c r="C54" s="36" t="s">
        <v>322</v>
      </c>
      <c r="H54" s="35">
        <v>0.791666666666668</v>
      </c>
      <c r="J54" s="85" t="s">
        <v>531</v>
      </c>
    </row>
    <row r="55" spans="1:10" ht="12">
      <c r="A55" s="20">
        <v>54</v>
      </c>
      <c r="C55" s="274" t="s">
        <v>323</v>
      </c>
      <c r="H55" s="35">
        <v>0.802083333333334</v>
      </c>
      <c r="J55" s="85" t="s">
        <v>532</v>
      </c>
    </row>
    <row r="56" spans="1:10" ht="12">
      <c r="A56" s="20">
        <v>55</v>
      </c>
      <c r="C56" s="274" t="s">
        <v>324</v>
      </c>
      <c r="H56" s="35">
        <v>0.812500000000001</v>
      </c>
      <c r="J56" s="85" t="s">
        <v>533</v>
      </c>
    </row>
    <row r="57" spans="1:10" ht="12">
      <c r="A57" s="20">
        <v>56</v>
      </c>
      <c r="C57" s="36" t="s">
        <v>289</v>
      </c>
      <c r="H57" s="35">
        <v>0.822916666666668</v>
      </c>
      <c r="J57" s="85" t="s">
        <v>534</v>
      </c>
    </row>
    <row r="58" spans="1:10" ht="12">
      <c r="A58" s="20">
        <v>57</v>
      </c>
      <c r="C58" s="36" t="s">
        <v>325</v>
      </c>
      <c r="H58" s="35">
        <v>0.833333333333334</v>
      </c>
      <c r="J58" s="85" t="s">
        <v>535</v>
      </c>
    </row>
    <row r="59" spans="1:10" ht="12">
      <c r="A59" s="20">
        <v>58</v>
      </c>
      <c r="C59" s="274" t="s">
        <v>326</v>
      </c>
      <c r="H59" s="35">
        <v>0.843750000000001</v>
      </c>
      <c r="J59" s="85" t="s">
        <v>536</v>
      </c>
    </row>
    <row r="60" spans="1:10" ht="12">
      <c r="A60" s="20">
        <v>59</v>
      </c>
      <c r="C60" s="36" t="s">
        <v>327</v>
      </c>
      <c r="H60" s="35">
        <v>0.854166666666668</v>
      </c>
      <c r="J60" s="85" t="s">
        <v>537</v>
      </c>
    </row>
    <row r="61" spans="1:10" ht="12">
      <c r="A61" s="20">
        <v>60</v>
      </c>
      <c r="C61" s="274" t="s">
        <v>328</v>
      </c>
      <c r="H61" s="35">
        <v>0.864583333333334</v>
      </c>
      <c r="J61" s="85" t="s">
        <v>538</v>
      </c>
    </row>
    <row r="62" spans="1:10" ht="12">
      <c r="A62" s="20">
        <v>61</v>
      </c>
      <c r="C62" s="36" t="s">
        <v>437</v>
      </c>
      <c r="H62" s="35">
        <v>0.875000000000001</v>
      </c>
      <c r="J62" s="85" t="s">
        <v>539</v>
      </c>
    </row>
    <row r="63" spans="1:10" ht="12">
      <c r="A63" s="20">
        <v>62</v>
      </c>
      <c r="C63" s="36" t="s">
        <v>438</v>
      </c>
      <c r="H63" s="35">
        <v>0.885416666666668</v>
      </c>
      <c r="J63" s="85" t="s">
        <v>540</v>
      </c>
    </row>
    <row r="64" spans="1:10" ht="12">
      <c r="A64" s="20">
        <v>63</v>
      </c>
      <c r="C64" s="36" t="s">
        <v>329</v>
      </c>
      <c r="H64" s="35">
        <v>0.895833333333334</v>
      </c>
      <c r="J64" s="85" t="s">
        <v>541</v>
      </c>
    </row>
    <row r="65" spans="1:10" ht="12">
      <c r="A65" s="20">
        <v>64</v>
      </c>
      <c r="C65" s="36" t="s">
        <v>439</v>
      </c>
      <c r="H65" s="35">
        <v>0.906250000000001</v>
      </c>
      <c r="J65" s="85" t="s">
        <v>542</v>
      </c>
    </row>
    <row r="66" spans="1:10" ht="12">
      <c r="A66" s="20">
        <v>65</v>
      </c>
      <c r="C66" s="36" t="s">
        <v>440</v>
      </c>
      <c r="H66" s="35">
        <v>0.916666666666668</v>
      </c>
      <c r="J66" s="85" t="s">
        <v>543</v>
      </c>
    </row>
    <row r="67" spans="1:10" ht="12">
      <c r="A67" s="20">
        <v>66</v>
      </c>
      <c r="C67" s="36" t="s">
        <v>330</v>
      </c>
      <c r="H67" s="35">
        <v>0.927083333333335</v>
      </c>
      <c r="J67" s="85" t="s">
        <v>544</v>
      </c>
    </row>
    <row r="68" spans="1:10" ht="12">
      <c r="A68" s="20">
        <v>67</v>
      </c>
      <c r="C68" s="36" t="s">
        <v>419</v>
      </c>
      <c r="H68" s="35">
        <v>0.937500000000001</v>
      </c>
      <c r="J68" s="85" t="s">
        <v>545</v>
      </c>
    </row>
    <row r="69" spans="1:10" ht="12">
      <c r="A69" s="20">
        <v>68</v>
      </c>
      <c r="C69" s="102" t="s">
        <v>331</v>
      </c>
      <c r="H69" s="35">
        <v>0.947916666666668</v>
      </c>
      <c r="J69" s="85" t="s">
        <v>546</v>
      </c>
    </row>
    <row r="70" spans="1:10" ht="12">
      <c r="A70" s="20">
        <v>69</v>
      </c>
      <c r="C70" s="36" t="s">
        <v>332</v>
      </c>
      <c r="H70" s="35">
        <v>0.958333333333335</v>
      </c>
      <c r="J70" s="85" t="s">
        <v>547</v>
      </c>
    </row>
    <row r="71" spans="1:10" ht="12">
      <c r="A71" s="20">
        <v>70</v>
      </c>
      <c r="C71" s="36" t="s">
        <v>333</v>
      </c>
      <c r="H71" s="35">
        <v>0.968750000000001</v>
      </c>
      <c r="J71" s="85" t="s">
        <v>548</v>
      </c>
    </row>
    <row r="72" spans="1:10" ht="12">
      <c r="A72" s="20">
        <v>71</v>
      </c>
      <c r="C72" s="36" t="s">
        <v>366</v>
      </c>
      <c r="H72" s="35">
        <v>0.979166666666668</v>
      </c>
      <c r="J72" s="85" t="s">
        <v>549</v>
      </c>
    </row>
    <row r="73" spans="1:10" ht="12">
      <c r="A73" s="20">
        <v>72</v>
      </c>
      <c r="C73" s="36" t="s">
        <v>334</v>
      </c>
      <c r="H73" s="35">
        <v>0.989583333333335</v>
      </c>
      <c r="J73" s="85" t="s">
        <v>550</v>
      </c>
    </row>
    <row r="74" spans="1:10" ht="12">
      <c r="A74" s="20">
        <v>73</v>
      </c>
      <c r="C74" s="36" t="s">
        <v>335</v>
      </c>
      <c r="H74" s="35">
        <v>1</v>
      </c>
      <c r="J74" s="85" t="s">
        <v>551</v>
      </c>
    </row>
    <row r="75" spans="1:10" ht="12">
      <c r="A75" s="20">
        <v>74</v>
      </c>
      <c r="C75" s="36" t="s">
        <v>441</v>
      </c>
      <c r="J75" s="275" t="s">
        <v>399</v>
      </c>
    </row>
    <row r="76" spans="1:3" ht="12">
      <c r="A76" s="20">
        <v>75</v>
      </c>
      <c r="C76" s="36" t="s">
        <v>442</v>
      </c>
    </row>
    <row r="77" spans="1:3" ht="12">
      <c r="A77" s="20">
        <v>76</v>
      </c>
      <c r="C77" s="36" t="s">
        <v>336</v>
      </c>
    </row>
    <row r="78" spans="1:3" ht="12">
      <c r="A78" s="20">
        <v>77</v>
      </c>
      <c r="C78" s="36" t="s">
        <v>337</v>
      </c>
    </row>
    <row r="79" spans="1:3" ht="12">
      <c r="A79" s="20">
        <v>78</v>
      </c>
      <c r="C79" s="102" t="s">
        <v>443</v>
      </c>
    </row>
    <row r="80" spans="1:3" ht="12">
      <c r="A80" s="20">
        <v>79</v>
      </c>
      <c r="C80" s="102" t="s">
        <v>367</v>
      </c>
    </row>
    <row r="81" spans="1:3" ht="12">
      <c r="A81" s="20">
        <v>80</v>
      </c>
      <c r="C81" s="36" t="s">
        <v>338</v>
      </c>
    </row>
    <row r="82" spans="1:3" ht="12">
      <c r="A82" s="20">
        <v>81</v>
      </c>
      <c r="C82" s="36" t="s">
        <v>444</v>
      </c>
    </row>
    <row r="83" spans="1:3" ht="12">
      <c r="A83" s="20">
        <v>82</v>
      </c>
      <c r="C83" s="102" t="s">
        <v>445</v>
      </c>
    </row>
    <row r="84" spans="1:3" ht="12">
      <c r="A84" s="20">
        <v>83</v>
      </c>
      <c r="C84" s="36" t="s">
        <v>339</v>
      </c>
    </row>
    <row r="85" spans="1:3" ht="12">
      <c r="A85" s="20">
        <v>84</v>
      </c>
      <c r="C85" s="36" t="s">
        <v>368</v>
      </c>
    </row>
    <row r="86" spans="1:3" ht="12">
      <c r="A86" s="20">
        <v>85</v>
      </c>
      <c r="C86" s="36" t="s">
        <v>446</v>
      </c>
    </row>
    <row r="87" spans="1:3" ht="12">
      <c r="A87" s="20">
        <v>86</v>
      </c>
      <c r="C87" s="36" t="s">
        <v>447</v>
      </c>
    </row>
    <row r="88" spans="1:3" ht="12">
      <c r="A88" s="20">
        <v>87</v>
      </c>
      <c r="C88" s="36" t="s">
        <v>340</v>
      </c>
    </row>
    <row r="89" spans="1:3" ht="12">
      <c r="A89" s="20">
        <v>88</v>
      </c>
      <c r="C89" s="36" t="s">
        <v>341</v>
      </c>
    </row>
    <row r="90" spans="1:3" ht="12">
      <c r="A90" s="20">
        <v>89</v>
      </c>
      <c r="C90" s="84" t="s">
        <v>369</v>
      </c>
    </row>
    <row r="91" spans="1:3" ht="12">
      <c r="A91" s="20">
        <v>90</v>
      </c>
      <c r="C91" s="36" t="s">
        <v>418</v>
      </c>
    </row>
    <row r="92" spans="1:3" ht="12">
      <c r="A92" s="20">
        <v>91</v>
      </c>
      <c r="C92" s="36" t="s">
        <v>448</v>
      </c>
    </row>
    <row r="93" spans="1:3" ht="12">
      <c r="A93" s="20">
        <v>92</v>
      </c>
      <c r="C93" s="36" t="s">
        <v>449</v>
      </c>
    </row>
    <row r="94" spans="1:3" ht="12">
      <c r="A94" s="20">
        <v>93</v>
      </c>
      <c r="C94" s="36" t="s">
        <v>284</v>
      </c>
    </row>
    <row r="95" spans="1:3" ht="12">
      <c r="A95" s="20">
        <v>94</v>
      </c>
      <c r="C95" s="36" t="s">
        <v>370</v>
      </c>
    </row>
    <row r="96" spans="1:3" ht="12">
      <c r="A96" s="20">
        <v>95</v>
      </c>
      <c r="C96" s="36" t="s">
        <v>371</v>
      </c>
    </row>
    <row r="97" spans="1:3" ht="12">
      <c r="A97" s="20">
        <v>96</v>
      </c>
      <c r="C97" s="36" t="s">
        <v>372</v>
      </c>
    </row>
    <row r="98" spans="1:3" ht="12">
      <c r="A98" s="20">
        <v>97</v>
      </c>
      <c r="C98" s="36" t="s">
        <v>450</v>
      </c>
    </row>
    <row r="99" spans="1:3" ht="12">
      <c r="A99" s="20">
        <v>98</v>
      </c>
      <c r="C99" s="36" t="s">
        <v>342</v>
      </c>
    </row>
    <row r="100" spans="1:3" ht="12">
      <c r="A100" s="20">
        <v>99</v>
      </c>
      <c r="C100" s="36" t="s">
        <v>343</v>
      </c>
    </row>
    <row r="101" spans="1:3" ht="12">
      <c r="A101" s="20">
        <v>100</v>
      </c>
      <c r="C101" s="36" t="s">
        <v>344</v>
      </c>
    </row>
    <row r="102" spans="1:3" ht="12">
      <c r="A102" s="20">
        <v>101</v>
      </c>
      <c r="C102" s="36" t="s">
        <v>345</v>
      </c>
    </row>
    <row r="103" spans="1:3" ht="12">
      <c r="A103" s="20">
        <v>102</v>
      </c>
      <c r="C103" s="36" t="s">
        <v>346</v>
      </c>
    </row>
    <row r="104" spans="1:3" ht="12">
      <c r="A104" s="20">
        <v>103</v>
      </c>
      <c r="C104" s="36" t="s">
        <v>347</v>
      </c>
    </row>
    <row r="105" spans="1:3" ht="12">
      <c r="A105" s="20">
        <v>104</v>
      </c>
      <c r="C105" s="36" t="s">
        <v>348</v>
      </c>
    </row>
    <row r="106" spans="1:3" ht="12">
      <c r="A106" s="20">
        <v>105</v>
      </c>
      <c r="C106" s="36" t="s">
        <v>349</v>
      </c>
    </row>
    <row r="107" spans="1:3" ht="12">
      <c r="A107" s="20">
        <v>106</v>
      </c>
      <c r="C107" s="36" t="s">
        <v>451</v>
      </c>
    </row>
    <row r="108" spans="1:3" ht="12">
      <c r="A108" s="20">
        <v>107</v>
      </c>
      <c r="C108" s="36" t="s">
        <v>350</v>
      </c>
    </row>
    <row r="109" spans="1:3" ht="12">
      <c r="A109" s="20">
        <v>108</v>
      </c>
      <c r="C109" s="36" t="s">
        <v>290</v>
      </c>
    </row>
    <row r="110" spans="1:3" ht="12">
      <c r="A110" s="20">
        <v>109</v>
      </c>
      <c r="C110" s="36" t="s">
        <v>351</v>
      </c>
    </row>
    <row r="111" spans="1:3" ht="12">
      <c r="A111" s="20">
        <v>110</v>
      </c>
      <c r="C111" s="36" t="s">
        <v>352</v>
      </c>
    </row>
    <row r="112" spans="1:3" ht="12">
      <c r="A112" s="20">
        <v>111</v>
      </c>
      <c r="C112" s="36" t="s">
        <v>353</v>
      </c>
    </row>
    <row r="113" spans="1:3" ht="12">
      <c r="A113" s="20">
        <v>112</v>
      </c>
      <c r="C113" s="36" t="s">
        <v>354</v>
      </c>
    </row>
    <row r="114" spans="1:3" ht="12">
      <c r="A114" s="20">
        <v>113</v>
      </c>
      <c r="C114" s="36" t="s">
        <v>355</v>
      </c>
    </row>
    <row r="115" spans="1:3" ht="12">
      <c r="A115" s="20">
        <v>114</v>
      </c>
      <c r="C115" s="36" t="s">
        <v>356</v>
      </c>
    </row>
    <row r="116" spans="1:3" ht="12">
      <c r="A116" s="20">
        <v>115</v>
      </c>
      <c r="C116" s="36" t="s">
        <v>357</v>
      </c>
    </row>
    <row r="117" spans="1:3" ht="12">
      <c r="A117" s="20">
        <v>116</v>
      </c>
      <c r="C117" s="36" t="s">
        <v>452</v>
      </c>
    </row>
    <row r="118" spans="1:3" ht="12">
      <c r="A118" s="20">
        <v>117</v>
      </c>
      <c r="C118" s="36" t="s">
        <v>358</v>
      </c>
    </row>
    <row r="119" spans="1:3" ht="12">
      <c r="A119" s="20">
        <v>118</v>
      </c>
      <c r="C119" s="36" t="s">
        <v>359</v>
      </c>
    </row>
    <row r="120" spans="1:3" ht="12">
      <c r="A120" s="20">
        <v>119</v>
      </c>
      <c r="C120" s="36" t="s">
        <v>453</v>
      </c>
    </row>
    <row r="121" spans="1:3" ht="12">
      <c r="A121" s="20">
        <v>120</v>
      </c>
      <c r="C121" s="36" t="s">
        <v>360</v>
      </c>
    </row>
    <row r="122" spans="1:3" ht="12">
      <c r="A122" s="20">
        <v>121</v>
      </c>
      <c r="C122" s="36" t="s">
        <v>361</v>
      </c>
    </row>
    <row r="123" spans="1:3" ht="12">
      <c r="A123" s="20">
        <v>122</v>
      </c>
      <c r="C123" s="36" t="s">
        <v>362</v>
      </c>
    </row>
    <row r="124" spans="1:3" ht="12">
      <c r="A124" s="20">
        <v>123</v>
      </c>
      <c r="C124" s="36" t="s">
        <v>363</v>
      </c>
    </row>
    <row r="125" spans="1:3" ht="12">
      <c r="A125" s="20">
        <v>124</v>
      </c>
      <c r="C125" s="36" t="s">
        <v>454</v>
      </c>
    </row>
    <row r="126" spans="1:3" ht="12">
      <c r="A126" s="20">
        <v>125</v>
      </c>
      <c r="C126" s="36" t="s">
        <v>364</v>
      </c>
    </row>
    <row r="127" spans="1:3" ht="12">
      <c r="A127" s="20">
        <v>126</v>
      </c>
      <c r="C127" s="36" t="s">
        <v>285</v>
      </c>
    </row>
    <row r="128" spans="1:3" ht="12">
      <c r="A128" s="20">
        <v>127</v>
      </c>
      <c r="C128" s="36" t="s">
        <v>365</v>
      </c>
    </row>
    <row r="129" ht="12">
      <c r="C129" s="36" t="s">
        <v>399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 right="0.7" top="0.787401575" bottom="0.787401575" header="0.3" footer="0.3"/>
  <pageSetup orientation="portrait"/>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I22" sqref="I22"/>
    </sheetView>
  </sheetViews>
  <sheetFormatPr defaultColWidth="11.57421875" defaultRowHeight="12.75"/>
  <cols>
    <col min="1" max="16384" width="11.421875" style="0" customWidth="1"/>
  </cols>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Veronese</dc:creator>
  <cp:keywords/>
  <dc:description/>
  <cp:lastModifiedBy>Karl Jindrak</cp:lastModifiedBy>
  <cp:lastPrinted>2015-12-03T06:38:14Z</cp:lastPrinted>
  <dcterms:created xsi:type="dcterms:W3CDTF">2006-06-28T15:36:35Z</dcterms:created>
  <dcterms:modified xsi:type="dcterms:W3CDTF">2015-12-03T07:18:59Z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